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705" firstSheet="1" activeTab="1"/>
  </bookViews>
  <sheets>
    <sheet name="Závazná data pro vyhodnocení so" sheetId="1" r:id="rId1"/>
    <sheet name="Závazné kontextové indikátory" sheetId="2" r:id="rId2"/>
    <sheet name="Poznámky" sheetId="5" r:id="rId3"/>
  </sheets>
  <calcPr calcId="125725"/>
</workbook>
</file>

<file path=xl/calcChain.xml><?xml version="1.0" encoding="utf-8"?>
<calcChain xmlns="http://schemas.openxmlformats.org/spreadsheetml/2006/main">
  <c r="BL4" i="2"/>
  <c r="BM4" s="1"/>
  <c r="BL31"/>
  <c r="BM31" s="1"/>
  <c r="BL30"/>
  <c r="BM30" s="1"/>
  <c r="BL29"/>
  <c r="BM29" s="1"/>
  <c r="BL28"/>
  <c r="BM28" s="1"/>
  <c r="BL27"/>
  <c r="BM27" s="1"/>
  <c r="BL26"/>
  <c r="BM26" s="1"/>
  <c r="BL25"/>
  <c r="BM25" s="1"/>
  <c r="BL24"/>
  <c r="BM24" s="1"/>
  <c r="BL23"/>
  <c r="BM23" s="1"/>
  <c r="BL22"/>
  <c r="BM22" s="1"/>
  <c r="BL21"/>
  <c r="BM21" s="1"/>
  <c r="BL20"/>
  <c r="BM20" s="1"/>
  <c r="BL19"/>
  <c r="BM19" s="1"/>
  <c r="BL18"/>
  <c r="BM18" s="1"/>
  <c r="BL17"/>
  <c r="BM17" s="1"/>
  <c r="BL16"/>
  <c r="BM16" s="1"/>
  <c r="BL15"/>
  <c r="BM15" s="1"/>
  <c r="BL14"/>
  <c r="BM14" s="1"/>
  <c r="BL13"/>
  <c r="BM13" s="1"/>
  <c r="BL12"/>
  <c r="BM12" s="1"/>
  <c r="BL11"/>
  <c r="BM11" s="1"/>
  <c r="BL10"/>
  <c r="BM10" s="1"/>
  <c r="BL9"/>
  <c r="BM9" s="1"/>
  <c r="BL8"/>
  <c r="BM8" s="1"/>
  <c r="BL7"/>
  <c r="BM7" s="1"/>
  <c r="BL6"/>
  <c r="BM6" s="1"/>
  <c r="BL5"/>
  <c r="BM5" s="1"/>
  <c r="CX5" i="1"/>
  <c r="CX6"/>
  <c r="CX7"/>
  <c r="CX8"/>
  <c r="CX9"/>
  <c r="CX10"/>
  <c r="CX11"/>
  <c r="CX12"/>
  <c r="CX13"/>
  <c r="CX14"/>
  <c r="CX15"/>
  <c r="CX16"/>
  <c r="CX17"/>
  <c r="CX18"/>
  <c r="CX19"/>
  <c r="CX20"/>
  <c r="CX21"/>
  <c r="CX22"/>
  <c r="CX23"/>
  <c r="CX24"/>
  <c r="CX25"/>
  <c r="CX26"/>
  <c r="CX27"/>
  <c r="CX28"/>
  <c r="CX29"/>
  <c r="CX30"/>
  <c r="CX31"/>
  <c r="CX32"/>
  <c r="CX33"/>
  <c r="CX34"/>
  <c r="CX4"/>
  <c r="BX8"/>
  <c r="BX32"/>
  <c r="BX22"/>
  <c r="BX21"/>
  <c r="BX20"/>
  <c r="BX33"/>
  <c r="BX31"/>
  <c r="BX30"/>
  <c r="BX29"/>
  <c r="BY29"/>
  <c r="BX28"/>
  <c r="BX27"/>
  <c r="BX26"/>
  <c r="BX25"/>
  <c r="BX24"/>
  <c r="BX23"/>
  <c r="BY23"/>
  <c r="BX19"/>
  <c r="BX18"/>
  <c r="BX17"/>
  <c r="BX16"/>
  <c r="BX15"/>
  <c r="BX14"/>
  <c r="BX13"/>
  <c r="BX12"/>
  <c r="BY12"/>
  <c r="BX11"/>
  <c r="BY11"/>
  <c r="BX10"/>
  <c r="BX9"/>
  <c r="BY9"/>
  <c r="BX7"/>
  <c r="BY7"/>
  <c r="BX6"/>
  <c r="BY6"/>
  <c r="BX5"/>
  <c r="BX4"/>
  <c r="BV32"/>
  <c r="BV5"/>
  <c r="BV6"/>
  <c r="BV7"/>
  <c r="BV8"/>
  <c r="BV9"/>
  <c r="BV10"/>
  <c r="BV11"/>
  <c r="BV12"/>
  <c r="BV13"/>
  <c r="BV14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3"/>
  <c r="BV34"/>
  <c r="BV4"/>
  <c r="BS5"/>
  <c r="BS6"/>
  <c r="BS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4"/>
  <c r="BP5"/>
  <c r="BP6"/>
  <c r="BP7"/>
  <c r="BP8"/>
  <c r="BP9"/>
  <c r="BP10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W27"/>
  <c r="BY27"/>
  <c r="BP28"/>
  <c r="BP29"/>
  <c r="BP30"/>
  <c r="BP31"/>
  <c r="BP32"/>
  <c r="BP33"/>
  <c r="BP34"/>
  <c r="BP4"/>
  <c r="BM5"/>
  <c r="BW5"/>
  <c r="BY5"/>
  <c r="BM6"/>
  <c r="BW6"/>
  <c r="BM7"/>
  <c r="BW7"/>
  <c r="BM8"/>
  <c r="BW8"/>
  <c r="BY8"/>
  <c r="BM9"/>
  <c r="BW9"/>
  <c r="BM10"/>
  <c r="BW10"/>
  <c r="BY10"/>
  <c r="BM11"/>
  <c r="BW11"/>
  <c r="BM12"/>
  <c r="BW12"/>
  <c r="BM13"/>
  <c r="BW13"/>
  <c r="BY13"/>
  <c r="BM14"/>
  <c r="BW14"/>
  <c r="BY14"/>
  <c r="BM15"/>
  <c r="BW15"/>
  <c r="BY15"/>
  <c r="BM16"/>
  <c r="BW16"/>
  <c r="BY16"/>
  <c r="BM17"/>
  <c r="BW17"/>
  <c r="BY17"/>
  <c r="BM18"/>
  <c r="BW18"/>
  <c r="BY18"/>
  <c r="BM19"/>
  <c r="BW19"/>
  <c r="BY19"/>
  <c r="BM20"/>
  <c r="BW20"/>
  <c r="BY20"/>
  <c r="BM21"/>
  <c r="BW21"/>
  <c r="BY21"/>
  <c r="BM22"/>
  <c r="BW22"/>
  <c r="BM23"/>
  <c r="BW23"/>
  <c r="BM24"/>
  <c r="BW24"/>
  <c r="BY24"/>
  <c r="BM25"/>
  <c r="BW25"/>
  <c r="BY25"/>
  <c r="BM26"/>
  <c r="BW26"/>
  <c r="BY26"/>
  <c r="BM27"/>
  <c r="BM28"/>
  <c r="BW28"/>
  <c r="BY28"/>
  <c r="BM29"/>
  <c r="BW29"/>
  <c r="BM30"/>
  <c r="BW30"/>
  <c r="BY30"/>
  <c r="BM31"/>
  <c r="BW31"/>
  <c r="BY31"/>
  <c r="BM32"/>
  <c r="BW32"/>
  <c r="BY32"/>
  <c r="BM33"/>
  <c r="BW33"/>
  <c r="BY33"/>
  <c r="BM34"/>
  <c r="BW34"/>
  <c r="BY34"/>
  <c r="BM4"/>
  <c r="BW4"/>
  <c r="BY4"/>
  <c r="CK5"/>
  <c r="CK6"/>
  <c r="CK7"/>
  <c r="CK8"/>
  <c r="CK9"/>
  <c r="CK10"/>
  <c r="CK11"/>
  <c r="CK13"/>
  <c r="CK14"/>
  <c r="CK15"/>
  <c r="CK16"/>
  <c r="CK17"/>
  <c r="CK18"/>
  <c r="CK19"/>
  <c r="CK20"/>
  <c r="CK21"/>
  <c r="CK22"/>
  <c r="CK23"/>
  <c r="CK24"/>
  <c r="CK25"/>
  <c r="CK26"/>
  <c r="CK27"/>
  <c r="CK28"/>
  <c r="CK29"/>
  <c r="CK30"/>
  <c r="CK31"/>
  <c r="CK33"/>
  <c r="CK34"/>
  <c r="CK4"/>
  <c r="CH4"/>
  <c r="CH5"/>
  <c r="CH6"/>
  <c r="CH7"/>
  <c r="CH8"/>
  <c r="CH9"/>
  <c r="CH10"/>
  <c r="CH11"/>
  <c r="CH12"/>
  <c r="CH13"/>
  <c r="CH14"/>
  <c r="CH15"/>
  <c r="CH17"/>
  <c r="CH18"/>
  <c r="CH19"/>
  <c r="CH20"/>
  <c r="CH21"/>
  <c r="CH23"/>
  <c r="CH24"/>
  <c r="CH25"/>
  <c r="CH26"/>
  <c r="CH27"/>
  <c r="CH28"/>
  <c r="CH29"/>
  <c r="CH30"/>
  <c r="CH31"/>
  <c r="CH32"/>
  <c r="CH33"/>
  <c r="CH34"/>
  <c r="CE5"/>
  <c r="CE6"/>
  <c r="CE7"/>
  <c r="CE8"/>
  <c r="CE9"/>
  <c r="CE10"/>
  <c r="CE11"/>
  <c r="CE12"/>
  <c r="CE13"/>
  <c r="CE14"/>
  <c r="CE15"/>
  <c r="CE16"/>
  <c r="CE17"/>
  <c r="CE18"/>
  <c r="CE19"/>
  <c r="CE20"/>
  <c r="CE21"/>
  <c r="CE22"/>
  <c r="CE23"/>
  <c r="CE24"/>
  <c r="CE25"/>
  <c r="CE26"/>
  <c r="CE27"/>
  <c r="CE28"/>
  <c r="CE29"/>
  <c r="CE30"/>
  <c r="CE31"/>
  <c r="CE32"/>
  <c r="CE33"/>
  <c r="CE34"/>
  <c r="CE4"/>
  <c r="CB5"/>
  <c r="CB6"/>
  <c r="CB7"/>
  <c r="CB8"/>
  <c r="CB9"/>
  <c r="CB10"/>
  <c r="CB11"/>
  <c r="CB12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4"/>
  <c r="BY22"/>
</calcChain>
</file>

<file path=xl/sharedStrings.xml><?xml version="1.0" encoding="utf-8"?>
<sst xmlns="http://schemas.openxmlformats.org/spreadsheetml/2006/main" count="383" uniqueCount="235">
  <si>
    <t>Obce</t>
  </si>
  <si>
    <t>Počet obyvatel</t>
  </si>
  <si>
    <t xml:space="preserve">Počet obyvatel </t>
  </si>
  <si>
    <t>Věková struktura obyvatelstva</t>
  </si>
  <si>
    <r>
      <t>Hustota osídlení území (počet obyvatel na km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</si>
  <si>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t>muži</t>
  </si>
  <si>
    <t>ženy</t>
  </si>
  <si>
    <t>Brodek u Prostějova</t>
  </si>
  <si>
    <t>Dobrochov</t>
  </si>
  <si>
    <t>Dobromilice</t>
  </si>
  <si>
    <t>Doloplazy</t>
  </si>
  <si>
    <t>Drysice</t>
  </si>
  <si>
    <t>Dřevnovice</t>
  </si>
  <si>
    <t>Hradčany-Kobeřice</t>
  </si>
  <si>
    <t>Hruška</t>
  </si>
  <si>
    <t>Koválovice-Osíčany</t>
  </si>
  <si>
    <t>Mořice</t>
  </si>
  <si>
    <t>Němčice nad Hanou</t>
  </si>
  <si>
    <t>Nezamyslice</t>
  </si>
  <si>
    <t>Ondratice</t>
  </si>
  <si>
    <t>Otaslavice</t>
  </si>
  <si>
    <t>Pavlovice u Kojetína</t>
  </si>
  <si>
    <t>Pivín</t>
  </si>
  <si>
    <t>Podivice</t>
  </si>
  <si>
    <t>Pustiměř</t>
  </si>
  <si>
    <t>Radslavice</t>
  </si>
  <si>
    <t>Srbce</t>
  </si>
  <si>
    <t>Tištín</t>
  </si>
  <si>
    <t>Tvorovice</t>
  </si>
  <si>
    <t>Víceměřice</t>
  </si>
  <si>
    <t>Vincencov</t>
  </si>
  <si>
    <t>Vitčice</t>
  </si>
  <si>
    <t>Vranovice-Kelčice</t>
  </si>
  <si>
    <t>Vrchoslavice</t>
  </si>
  <si>
    <t>Vřesovice</t>
  </si>
  <si>
    <t>Zelená Hora</t>
  </si>
  <si>
    <t>Želeč</t>
  </si>
  <si>
    <t>vojenský újezd Březina</t>
  </si>
  <si>
    <t>Druhy pozemků [1]</t>
  </si>
  <si>
    <t>Hospodářská činnost</t>
  </si>
  <si>
    <t>Kultura [5]</t>
  </si>
  <si>
    <t>Lázně</t>
  </si>
  <si>
    <t>Obecná charakteristika</t>
  </si>
  <si>
    <t>Obyvatelstvo</t>
  </si>
  <si>
    <t>Školství [3]</t>
  </si>
  <si>
    <t>Sociální oblast</t>
  </si>
  <si>
    <t>Sport [5]</t>
  </si>
  <si>
    <t>Zdravotnictví</t>
  </si>
  <si>
    <t>Cestovní ruch</t>
  </si>
  <si>
    <t>celková výměra pozemku (ha)</t>
  </si>
  <si>
    <t>Počet podnikatelských subjektů podle převažující činnosti</t>
  </si>
  <si>
    <t>Počet podnikatelských subjektů podle právní normy</t>
  </si>
  <si>
    <t>Živě narození</t>
  </si>
  <si>
    <t xml:space="preserve">Zemřelí </t>
  </si>
  <si>
    <t>Přirozený přírůstek</t>
  </si>
  <si>
    <t>Přistěhovalí</t>
  </si>
  <si>
    <t>Vystěhovalí</t>
  </si>
  <si>
    <t>Saldo migrace</t>
  </si>
  <si>
    <t>Přírůstek/úbytek</t>
  </si>
  <si>
    <t>Počet bydlících obyvatel k 31.12.</t>
  </si>
  <si>
    <t>Počet obyvatel ve věku 0-14 let</t>
  </si>
  <si>
    <t>Počet obyvatel ve věku 15-64 let</t>
  </si>
  <si>
    <t>Počet obyvatel ve věku 65 a více let</t>
  </si>
  <si>
    <t>Střední stav obyvatel k 1.7. [2]</t>
  </si>
  <si>
    <t>Mateřská škola</t>
  </si>
  <si>
    <t>Základní škola</t>
  </si>
  <si>
    <t>Střední školy</t>
  </si>
  <si>
    <t>Základní umělecká škola</t>
  </si>
  <si>
    <t>Konzervatoře</t>
  </si>
  <si>
    <t>Jazyková škola</t>
  </si>
  <si>
    <t>Vyšší odborná škola</t>
  </si>
  <si>
    <t>Vysoká škola</t>
  </si>
  <si>
    <t>z toho</t>
  </si>
  <si>
    <t>Domy s pečovatelskou službou</t>
  </si>
  <si>
    <t>koupaliště a bazény</t>
  </si>
  <si>
    <t>Hřiště (s provozovatelem nebo správcem)</t>
  </si>
  <si>
    <t>Tělocvičny (vč. Školních)</t>
  </si>
  <si>
    <t>Stadiony</t>
  </si>
  <si>
    <t>Zimní stadiony kryté i otevřené</t>
  </si>
  <si>
    <t>Ostatní zařízení pro tělovýchovu (s provozovatelem nebo správcem)</t>
  </si>
  <si>
    <t>Počet přenocování za rok</t>
  </si>
  <si>
    <t>Počet turistických informačních center k 30.6.2013</t>
  </si>
  <si>
    <t>orná půda (ha)</t>
  </si>
  <si>
    <t>chmelnice (ha)</t>
  </si>
  <si>
    <t>vinice (ha)</t>
  </si>
  <si>
    <t>zahrady (ha)</t>
  </si>
  <si>
    <t>ovocné sady (ha)</t>
  </si>
  <si>
    <t>trvalé trávní porosty (ha)</t>
  </si>
  <si>
    <t>zemědělská půda (ha)</t>
  </si>
  <si>
    <t>lesní půda (ha)</t>
  </si>
  <si>
    <t>vodní plochy (ha)</t>
  </si>
  <si>
    <t>zastavěné plochy (ha)</t>
  </si>
  <si>
    <t>ostatní plochy (ha)</t>
  </si>
  <si>
    <t>celkem</t>
  </si>
  <si>
    <t>Zemědělství, lesnictví, rybářství</t>
  </si>
  <si>
    <t>Průmysl celkem</t>
  </si>
  <si>
    <t>Stavebnictví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</si>
  <si>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</si>
  <si>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</si>
  <si>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</si>
  <si>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</si>
  <si>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oblati nemovitostí</t>
  </si>
  <si>
    <t>Profesní, vědecké a technické činnosti</t>
  </si>
  <si>
    <t>Administrativní a podpůrné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</si>
  <si>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</si>
  <si>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</si>
  <si>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</si>
  <si>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</si>
  <si>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Ostatní činnosti</t>
  </si>
  <si>
    <t>Činnosti domácností jako zaměstnavatelů; činnosti domácností produkujících blíže neurčené výrobky a služby pro vlastní potřebu</t>
  </si>
  <si>
    <t>Činnosti exteritoriálních organizací a orgánů</t>
  </si>
  <si>
    <t>Nezjištěno</t>
  </si>
  <si>
    <t>Státní organizace</t>
  </si>
  <si>
    <t>Akciové společnosti</t>
  </si>
  <si>
    <t>Obchodní společnosti</t>
  </si>
  <si>
    <t>Družstevní organizace</t>
  </si>
  <si>
    <t>Finanční podniky</t>
  </si>
  <si>
    <t>Živnostníci</t>
  </si>
  <si>
    <t>Samostatně hospodařící rolníci</t>
  </si>
  <si>
    <t>Svobodná povolání</t>
  </si>
  <si>
    <t>Zemědělští podnikatelé</t>
  </si>
  <si>
    <t>Ostatní právní formy</t>
  </si>
  <si>
    <t xml:space="preserve">Veřejná knihovna vč. poboček  </t>
  </si>
  <si>
    <t>Stálá kina</t>
  </si>
  <si>
    <t>Multikino</t>
  </si>
  <si>
    <t>Divadlo</t>
  </si>
  <si>
    <t>Galerie (vč. poboček a výstavních síní)</t>
  </si>
  <si>
    <t>Kulturní zařízení ostatní</t>
  </si>
  <si>
    <t>Středisko pro volný čas dětí a mládeže</t>
  </si>
  <si>
    <t>Zoologická zahrada</t>
  </si>
  <si>
    <t>Sakrární stavba</t>
  </si>
  <si>
    <t>Hřbitov</t>
  </si>
  <si>
    <t>Krematorium</t>
  </si>
  <si>
    <t>Smuteční síň</t>
  </si>
  <si>
    <t>Lázeňské léčebny</t>
  </si>
  <si>
    <t>Katastrální plocha (ha)</t>
  </si>
  <si>
    <t>Počet katastrů</t>
  </si>
  <si>
    <t>Počet územně technických jednotek</t>
  </si>
  <si>
    <t>Počet částí obce</t>
  </si>
  <si>
    <t xml:space="preserve">muži </t>
  </si>
  <si>
    <t>muži [2]</t>
  </si>
  <si>
    <t>ženy [2]</t>
  </si>
  <si>
    <t>nižší stupeň (1.-5. ročník)</t>
  </si>
  <si>
    <t>vyšší stupeň (1.-9. ročník)</t>
  </si>
  <si>
    <t>obory gymnázií</t>
  </si>
  <si>
    <t>obory středních odborných škol a praktických škol</t>
  </si>
  <si>
    <t>obory středních odborných učilišť a odborných učilišť</t>
  </si>
  <si>
    <t>obory nástavbového studia</t>
  </si>
  <si>
    <t>domovy pro seniory</t>
  </si>
  <si>
    <t>domovy pro osoby se zdravotním postižením</t>
  </si>
  <si>
    <t>azylové domy</t>
  </si>
  <si>
    <t>chráněné bydlení</t>
  </si>
  <si>
    <t>denní stacionáře</t>
  </si>
  <si>
    <t>nízkoprahová zařížení pro děti a mládež</t>
  </si>
  <si>
    <t>sociální poradny</t>
  </si>
  <si>
    <t>kryté bazény</t>
  </si>
  <si>
    <t>otevřené</t>
  </si>
  <si>
    <t>kryté</t>
  </si>
  <si>
    <t>Sdružená ambulantní zařízení</t>
  </si>
  <si>
    <t>Detašované pracoviště sdruženého ambulantního zařízení</t>
  </si>
  <si>
    <t>Ambulantní zařízení</t>
  </si>
  <si>
    <t>Detašované pracoviště ambulantního zařízení</t>
  </si>
  <si>
    <t>Nemocnice</t>
  </si>
  <si>
    <t>Detašované pracoviště nemocnice</t>
  </si>
  <si>
    <t>Odborné léčebné ústavy (mimo léčeben dlouhodobě nemocných)</t>
  </si>
  <si>
    <t>Léčebna pro dlouhodobě nemocné</t>
  </si>
  <si>
    <t>Ostatní lůžková zařízení</t>
  </si>
  <si>
    <t>Detašované pracoviště ostatního lůžkového zařízení</t>
  </si>
  <si>
    <t>Samostatná ordinace praktického lékaře pro dospělé</t>
  </si>
  <si>
    <t>Detašované pracoviště samostatné ordinace praktického lékaře pro dospělé</t>
  </si>
  <si>
    <t>Samostatná ordinace praktického lékaře pro děti a dorost</t>
  </si>
  <si>
    <t>Detašované pracoviště samostatné ordinace praktického lékaře pro děti a dorost</t>
  </si>
  <si>
    <t>Samostaná ordinace praktického lékaře – stomatologa</t>
  </si>
  <si>
    <t>Detašované pracoviště samostatné ordinace praktického lékaře – stomatologa</t>
  </si>
  <si>
    <t>Samostatná ordinace praktického lékaře – gynekologa</t>
  </si>
  <si>
    <t>Detašované pracoviště samostatné ordinace praktického lékaře – gynekologa</t>
  </si>
  <si>
    <t>Samostatná ordinace lékaře specialisty</t>
  </si>
  <si>
    <t>Detašované pracoviště samostatné ordinace lékaře specialisty</t>
  </si>
  <si>
    <t>Ostatní samostatná zařízení</t>
  </si>
  <si>
    <t>Detašované pracoviště ostatního samostatného zařízení</t>
  </si>
  <si>
    <t>Zařízení lékárenské péče</t>
  </si>
  <si>
    <t>Detašované pracoviště zařízení lékárenské péče</t>
  </si>
  <si>
    <t>Jesle</t>
  </si>
  <si>
    <t>Další dětská zařízení</t>
  </si>
  <si>
    <t>Středisko záchranné služby a rychlá zdravotnická pomoc</t>
  </si>
  <si>
    <t>Detašované pracoviště střediska záchranné služby a rychlé zdravotnické pomoci</t>
  </si>
  <si>
    <t>Okresní zdravotní ústav</t>
  </si>
  <si>
    <t>Transfuzní stanice</t>
  </si>
  <si>
    <t>certifikované</t>
  </si>
  <si>
    <t>necertifikované</t>
  </si>
  <si>
    <t>Není-li uvedeno jinak, uvádí se počty</t>
  </si>
  <si>
    <t>[1]</t>
  </si>
  <si>
    <t>Zdroj ČÚZK</t>
  </si>
  <si>
    <t>[2]</t>
  </si>
  <si>
    <t>Období: 1.7.2011</t>
  </si>
  <si>
    <t>[3]</t>
  </si>
  <si>
    <t>Školní rok 2010/2011</t>
  </si>
  <si>
    <t>[4]</t>
  </si>
  <si>
    <t>http://www.esfcr.cz/mapa/int_CR.html dle tzv. Gabalovy zprávy z roku 2006</t>
  </si>
  <si>
    <t>[5]</t>
  </si>
  <si>
    <t>Období: 31.12.2006</t>
  </si>
  <si>
    <t>data z roku 2006 získaná od ČSÚ musí být ověřena na úrovni každé obce co do aktuálnosti údajů</t>
  </si>
  <si>
    <t>0-14</t>
  </si>
  <si>
    <t>15-64</t>
  </si>
  <si>
    <t>65+</t>
  </si>
  <si>
    <t>.</t>
  </si>
  <si>
    <t>Celková výměra pozemků (km2)</t>
  </si>
  <si>
    <t>Vzdělanostní struktura obyvatelstva k 26.3.2011</t>
  </si>
  <si>
    <t>střední, včetně vyučení (bez maturity)</t>
  </si>
  <si>
    <t>základní, včetně neukončeného+ bez vzdělání</t>
  </si>
  <si>
    <t>úplné (střední s maturitou)+nádstavbové+vyšší odborné</t>
  </si>
  <si>
    <t xml:space="preserve">vysokoškolské </t>
  </si>
  <si>
    <t>nezjištěno</t>
  </si>
  <si>
    <t>vzdělní celkem</t>
  </si>
  <si>
    <t>Vzdělanostní struktura obyvatelstva k 1.3.2001</t>
  </si>
  <si>
    <t>Obec</t>
  </si>
  <si>
    <t>Počet podnikatelských subjektů - celkem</t>
  </si>
  <si>
    <t>Velko a maloobchod; opravy a údržba motor. vozidel</t>
  </si>
  <si>
    <t>Muzeum (vč. poboček a samost. památníků)</t>
  </si>
  <si>
    <t>Počet sociálních služeb - celkem</t>
  </si>
  <si>
    <t>rozloha (ha)</t>
  </si>
  <si>
    <t>km2</t>
  </si>
  <si>
    <t>hustota zalidnění (k 31. 12. 2012)</t>
  </si>
  <si>
    <t>počet obyvatel</t>
  </si>
  <si>
    <t>počet obyvatel MUŽI</t>
  </si>
  <si>
    <t>počet obyvatel ŽENY</t>
  </si>
  <si>
    <t>základní a bez vzdělání</t>
  </si>
  <si>
    <t>střední bez maturity</t>
  </si>
  <si>
    <t>střední s maturitou</t>
  </si>
  <si>
    <t>VŠ</t>
  </si>
  <si>
    <t>Počet obyvatel (k 31. 12. 2012)</t>
  </si>
  <si>
    <r>
      <t>věková struktura</t>
    </r>
    <r>
      <rPr>
        <b/>
        <sz val="10"/>
        <color indexed="8"/>
        <rFont val="Calibri"/>
        <family val="2"/>
        <charset val="238"/>
      </rPr>
      <t xml:space="preserve"> 31. 12. 2012</t>
    </r>
  </si>
  <si>
    <r>
      <t xml:space="preserve">vzdělanostní struktura </t>
    </r>
    <r>
      <rPr>
        <b/>
        <sz val="10"/>
        <color indexed="8"/>
        <rFont val="Calibri"/>
        <family val="2"/>
        <charset val="238"/>
      </rPr>
      <t>1.3.2001</t>
    </r>
  </si>
  <si>
    <r>
      <t xml:space="preserve">vzdělanostní struktura </t>
    </r>
    <r>
      <rPr>
        <b/>
        <sz val="10"/>
        <color indexed="8"/>
        <rFont val="Calibri"/>
        <family val="2"/>
        <charset val="238"/>
      </rPr>
      <t>26.3.2011</t>
    </r>
  </si>
  <si>
    <t>Hustota osídlení území (počet obyvatel na km2)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</si>
</sst>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0.0"/>
  </numFmts>
  <fonts count="26">
    <font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i/>
      <sz val="10"/>
      <color indexed="8"/>
      <name val="Arial"/>
      <family val="2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sz val="9"/>
      <name val="Arial"/>
      <family val="2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Calibri"/>
      <family val="2"/>
      <charset val="238"/>
    </font>
    <font>
      <u/>
      <sz val="10"/>
      <color theme="10"/>
      <name val="Arial"/>
      <family val="2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20" fillId="0" borderId="0" applyNumberFormat="0" applyFill="0" applyBorder="0" applyAlignment="0" applyProtection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</cellStyleXfs>
  <cellXfs count="24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2" xfId="0" applyBorder="1"/>
    <xf numFmtId="0" fontId="1" fillId="0" borderId="0" xfId="0" applyFont="1"/>
    <xf numFmtId="0" fontId="3" fillId="0" borderId="0" xfId="0" applyFont="1"/>
    <xf numFmtId="0" fontId="7" fillId="0" borderId="0" xfId="0" applyFont="1"/>
    <xf numFmtId="0" fontId="7" fillId="0" borderId="0" xfId="0" applyFont="1" applyAlignment="1"/>
    <xf numFmtId="0" fontId="10" fillId="0" borderId="0" xfId="0" applyFont="1"/>
    <xf numFmtId="0" fontId="0" fillId="0" borderId="0" xfId="0" applyFill="1"/>
    <xf numFmtId="0" fontId="1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10" fillId="0" borderId="4" xfId="0" applyFont="1" applyBorder="1"/>
    <xf numFmtId="0" fontId="10" fillId="0" borderId="1" xfId="0" applyFont="1" applyBorder="1"/>
    <xf numFmtId="0" fontId="3" fillId="0" borderId="0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Border="1"/>
    <xf numFmtId="0" fontId="0" fillId="0" borderId="2" xfId="0" applyFont="1" applyBorder="1"/>
    <xf numFmtId="0" fontId="0" fillId="2" borderId="0" xfId="0" applyFill="1"/>
    <xf numFmtId="0" fontId="0" fillId="2" borderId="2" xfId="0" applyFill="1" applyBorder="1"/>
    <xf numFmtId="0" fontId="0" fillId="2" borderId="0" xfId="0" applyFill="1" applyBorder="1"/>
    <xf numFmtId="0" fontId="7" fillId="2" borderId="0" xfId="0" applyFont="1" applyFill="1"/>
    <xf numFmtId="0" fontId="7" fillId="2" borderId="0" xfId="0" applyFont="1" applyFill="1" applyAlignment="1"/>
    <xf numFmtId="0" fontId="3" fillId="0" borderId="5" xfId="0" applyFont="1" applyBorder="1" applyAlignment="1">
      <alignment horizontal="left"/>
    </xf>
    <xf numFmtId="3" fontId="9" fillId="0" borderId="6" xfId="0" applyNumberFormat="1" applyFont="1" applyBorder="1"/>
    <xf numFmtId="0" fontId="3" fillId="0" borderId="7" xfId="0" applyFont="1" applyBorder="1" applyAlignment="1">
      <alignment horizontal="left"/>
    </xf>
    <xf numFmtId="0" fontId="0" fillId="0" borderId="7" xfId="0" applyBorder="1"/>
    <xf numFmtId="0" fontId="7" fillId="0" borderId="0" xfId="0" applyFont="1" applyBorder="1" applyAlignment="1"/>
    <xf numFmtId="0" fontId="15" fillId="0" borderId="0" xfId="0" applyFont="1" applyBorder="1"/>
    <xf numFmtId="3" fontId="14" fillId="0" borderId="0" xfId="0" applyNumberFormat="1" applyFont="1" applyBorder="1"/>
    <xf numFmtId="3" fontId="16" fillId="2" borderId="0" xfId="7" applyNumberFormat="1" applyFont="1" applyFill="1" applyBorder="1"/>
    <xf numFmtId="3" fontId="14" fillId="2" borderId="0" xfId="8" applyNumberFormat="1" applyFont="1" applyFill="1" applyBorder="1"/>
    <xf numFmtId="3" fontId="14" fillId="2" borderId="0" xfId="9" applyNumberFormat="1" applyFont="1" applyFill="1" applyBorder="1"/>
    <xf numFmtId="3" fontId="14" fillId="2" borderId="0" xfId="10" applyNumberFormat="1" applyFont="1" applyFill="1" applyBorder="1"/>
    <xf numFmtId="3" fontId="14" fillId="2" borderId="0" xfId="0" applyNumberFormat="1" applyFont="1" applyFill="1" applyBorder="1"/>
    <xf numFmtId="3" fontId="14" fillId="2" borderId="0" xfId="12" applyNumberFormat="1" applyFont="1" applyFill="1" applyBorder="1"/>
    <xf numFmtId="3" fontId="14" fillId="2" borderId="0" xfId="2" applyNumberFormat="1" applyFont="1" applyFill="1" applyBorder="1"/>
    <xf numFmtId="3" fontId="16" fillId="2" borderId="0" xfId="2" applyNumberFormat="1" applyFont="1" applyFill="1" applyBorder="1"/>
    <xf numFmtId="3" fontId="14" fillId="2" borderId="5" xfId="3" applyNumberFormat="1" applyFont="1" applyFill="1" applyBorder="1"/>
    <xf numFmtId="0" fontId="9" fillId="0" borderId="8" xfId="0" applyFont="1" applyBorder="1"/>
    <xf numFmtId="0" fontId="9" fillId="0" borderId="2" xfId="0" applyFont="1" applyBorder="1"/>
    <xf numFmtId="0" fontId="9" fillId="0" borderId="7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Border="1"/>
    <xf numFmtId="3" fontId="9" fillId="0" borderId="0" xfId="0" applyNumberFormat="1" applyFont="1" applyBorder="1"/>
    <xf numFmtId="0" fontId="9" fillId="0" borderId="9" xfId="0" applyFont="1" applyBorder="1"/>
    <xf numFmtId="0" fontId="9" fillId="0" borderId="5" xfId="0" applyFont="1" applyBorder="1"/>
    <xf numFmtId="3" fontId="9" fillId="0" borderId="5" xfId="0" applyNumberFormat="1" applyFont="1" applyBorder="1"/>
    <xf numFmtId="0" fontId="3" fillId="2" borderId="0" xfId="0" applyFont="1" applyFill="1" applyAlignment="1">
      <alignment horizontal="left"/>
    </xf>
    <xf numFmtId="0" fontId="0" fillId="2" borderId="1" xfId="0" applyFill="1" applyBorder="1"/>
    <xf numFmtId="1" fontId="0" fillId="0" borderId="4" xfId="0" applyNumberFormat="1" applyFont="1" applyBorder="1"/>
    <xf numFmtId="1" fontId="0" fillId="0" borderId="2" xfId="0" applyNumberFormat="1" applyBorder="1"/>
    <xf numFmtId="14" fontId="13" fillId="2" borderId="7" xfId="0" applyNumberFormat="1" applyFont="1" applyFill="1" applyBorder="1" applyAlignment="1"/>
    <xf numFmtId="0" fontId="7" fillId="2" borderId="7" xfId="0" applyFont="1" applyFill="1" applyBorder="1" applyAlignment="1"/>
    <xf numFmtId="0" fontId="0" fillId="2" borderId="7" xfId="0" applyFill="1" applyBorder="1"/>
    <xf numFmtId="2" fontId="0" fillId="2" borderId="7" xfId="0" applyNumberFormat="1" applyFill="1" applyBorder="1"/>
    <xf numFmtId="3" fontId="17" fillId="0" borderId="0" xfId="7" applyNumberFormat="1" applyFont="1" applyFill="1" applyBorder="1"/>
    <xf numFmtId="3" fontId="9" fillId="0" borderId="0" xfId="8" applyNumberFormat="1" applyFont="1" applyFill="1" applyBorder="1"/>
    <xf numFmtId="3" fontId="9" fillId="0" borderId="0" xfId="9" applyNumberFormat="1" applyFont="1" applyFill="1" applyBorder="1"/>
    <xf numFmtId="3" fontId="9" fillId="0" borderId="0" xfId="10" applyNumberFormat="1" applyFont="1" applyFill="1" applyBorder="1"/>
    <xf numFmtId="3" fontId="9" fillId="0" borderId="0" xfId="0" applyNumberFormat="1" applyFont="1" applyFill="1" applyBorder="1"/>
    <xf numFmtId="3" fontId="9" fillId="0" borderId="0" xfId="12" applyNumberFormat="1" applyFont="1" applyFill="1" applyBorder="1"/>
    <xf numFmtId="3" fontId="9" fillId="0" borderId="0" xfId="2" applyNumberFormat="1" applyFont="1" applyFill="1" applyBorder="1"/>
    <xf numFmtId="3" fontId="17" fillId="0" borderId="0" xfId="2" applyNumberFormat="1" applyFont="1" applyFill="1" applyBorder="1"/>
    <xf numFmtId="0" fontId="5" fillId="0" borderId="0" xfId="0" applyFont="1" applyBorder="1" applyAlignment="1"/>
    <xf numFmtId="3" fontId="9" fillId="0" borderId="0" xfId="3" applyNumberFormat="1" applyFont="1" applyFill="1" applyBorder="1"/>
    <xf numFmtId="0" fontId="10" fillId="0" borderId="0" xfId="0" applyFont="1" applyBorder="1" applyAlignment="1">
      <alignment horizontal="right"/>
    </xf>
    <xf numFmtId="0" fontId="5" fillId="0" borderId="0" xfId="0" applyFont="1"/>
    <xf numFmtId="0" fontId="1" fillId="0" borderId="10" xfId="0" applyFont="1" applyBorder="1" applyAlignment="1">
      <alignment horizontal="left"/>
    </xf>
    <xf numFmtId="0" fontId="10" fillId="2" borderId="10" xfId="0" applyFont="1" applyFill="1" applyBorder="1"/>
    <xf numFmtId="0" fontId="13" fillId="2" borderId="10" xfId="0" applyFont="1" applyFill="1" applyBorder="1" applyAlignment="1"/>
    <xf numFmtId="0" fontId="7" fillId="2" borderId="10" xfId="0" applyFont="1" applyFill="1" applyBorder="1" applyAlignment="1"/>
    <xf numFmtId="0" fontId="0" fillId="2" borderId="10" xfId="0" applyFill="1" applyBorder="1"/>
    <xf numFmtId="0" fontId="0" fillId="0" borderId="10" xfId="0" applyBorder="1"/>
    <xf numFmtId="0" fontId="18" fillId="0" borderId="10" xfId="0" applyFont="1" applyBorder="1" applyAlignment="1">
      <alignment horizontal="left"/>
    </xf>
    <xf numFmtId="0" fontId="18" fillId="0" borderId="10" xfId="0" applyFont="1" applyBorder="1"/>
    <xf numFmtId="0" fontId="9" fillId="0" borderId="10" xfId="0" applyFont="1" applyBorder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 vertical="center" wrapText="1"/>
    </xf>
    <xf numFmtId="3" fontId="0" fillId="2" borderId="0" xfId="0" applyNumberFormat="1" applyFont="1" applyFill="1" applyBorder="1"/>
    <xf numFmtId="3" fontId="0" fillId="5" borderId="0" xfId="0" applyNumberFormat="1" applyFont="1" applyFill="1" applyBorder="1"/>
    <xf numFmtId="3" fontId="0" fillId="6" borderId="0" xfId="0" applyNumberFormat="1" applyFont="1" applyFill="1" applyBorder="1"/>
    <xf numFmtId="3" fontId="0" fillId="3" borderId="0" xfId="0" applyNumberFormat="1" applyFont="1" applyFill="1" applyBorder="1"/>
    <xf numFmtId="0" fontId="0" fillId="2" borderId="0" xfId="0" applyFont="1" applyFill="1" applyBorder="1"/>
    <xf numFmtId="0" fontId="0" fillId="5" borderId="0" xfId="0" applyFont="1" applyFill="1" applyBorder="1"/>
    <xf numFmtId="0" fontId="0" fillId="6" borderId="0" xfId="0" applyFont="1" applyFill="1" applyBorder="1"/>
    <xf numFmtId="0" fontId="0" fillId="3" borderId="0" xfId="0" applyFont="1" applyFill="1" applyBorder="1"/>
    <xf numFmtId="0" fontId="0" fillId="4" borderId="0" xfId="0" applyFont="1" applyFill="1" applyBorder="1"/>
    <xf numFmtId="1" fontId="11" fillId="7" borderId="3" xfId="4" applyNumberFormat="1" applyFont="1" applyFill="1" applyBorder="1" applyAlignment="1">
      <alignment horizontal="right"/>
    </xf>
    <xf numFmtId="1" fontId="11" fillId="7" borderId="0" xfId="4" applyNumberFormat="1" applyFont="1" applyFill="1" applyBorder="1" applyAlignment="1">
      <alignment horizontal="right"/>
    </xf>
    <xf numFmtId="0" fontId="0" fillId="7" borderId="3" xfId="0" applyFont="1" applyFill="1" applyBorder="1"/>
    <xf numFmtId="0" fontId="0" fillId="7" borderId="0" xfId="0" applyFont="1" applyFill="1" applyBorder="1"/>
    <xf numFmtId="1" fontId="11" fillId="7" borderId="0" xfId="0" applyNumberFormat="1" applyFont="1" applyFill="1" applyBorder="1" applyAlignment="1">
      <alignment horizontal="right"/>
    </xf>
    <xf numFmtId="3" fontId="8" fillId="7" borderId="5" xfId="0" applyNumberFormat="1" applyFont="1" applyFill="1" applyBorder="1" applyAlignment="1">
      <alignment horizontal="right" wrapText="1"/>
    </xf>
    <xf numFmtId="3" fontId="9" fillId="7" borderId="5" xfId="0" applyNumberFormat="1" applyFont="1" applyFill="1" applyBorder="1"/>
    <xf numFmtId="164" fontId="8" fillId="7" borderId="5" xfId="0" applyNumberFormat="1" applyFont="1" applyFill="1" applyBorder="1" applyAlignment="1">
      <alignment horizontal="right" wrapText="1"/>
    </xf>
    <xf numFmtId="164" fontId="12" fillId="7" borderId="5" xfId="0" applyNumberFormat="1" applyFont="1" applyFill="1" applyBorder="1" applyAlignment="1">
      <alignment horizontal="right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0" fillId="2" borderId="7" xfId="0" applyFont="1" applyFill="1" applyBorder="1"/>
    <xf numFmtId="0" fontId="0" fillId="4" borderId="5" xfId="0" applyFont="1" applyFill="1" applyBorder="1"/>
    <xf numFmtId="0" fontId="0" fillId="0" borderId="1" xfId="0" applyFill="1" applyBorder="1"/>
    <xf numFmtId="0" fontId="3" fillId="0" borderId="0" xfId="0" applyFont="1" applyFill="1" applyAlignment="1">
      <alignment horizontal="left"/>
    </xf>
    <xf numFmtId="3" fontId="9" fillId="0" borderId="0" xfId="3" applyNumberFormat="1" applyFont="1" applyBorder="1"/>
    <xf numFmtId="0" fontId="7" fillId="2" borderId="0" xfId="0" applyFont="1" applyFill="1" applyBorder="1" applyAlignment="1"/>
    <xf numFmtId="0" fontId="3" fillId="0" borderId="1" xfId="0" applyFont="1" applyFill="1" applyBorder="1" applyAlignment="1">
      <alignment horizontal="left"/>
    </xf>
    <xf numFmtId="1" fontId="0" fillId="0" borderId="2" xfId="0" applyNumberFormat="1" applyFill="1" applyBorder="1"/>
    <xf numFmtId="1" fontId="13" fillId="2" borderId="0" xfId="0" applyNumberFormat="1" applyFont="1" applyFill="1" applyBorder="1" applyAlignment="1"/>
    <xf numFmtId="0" fontId="0" fillId="0" borderId="5" xfId="0" applyBorder="1"/>
    <xf numFmtId="0" fontId="22" fillId="0" borderId="5" xfId="0" applyFont="1" applyBorder="1"/>
    <xf numFmtId="0" fontId="23" fillId="0" borderId="1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1" xfId="0" applyFont="1" applyBorder="1" applyAlignment="1">
      <alignment horizontal="left"/>
    </xf>
    <xf numFmtId="0" fontId="24" fillId="0" borderId="0" xfId="0" applyFont="1" applyAlignment="1">
      <alignment horizontal="left" vertical="center"/>
    </xf>
    <xf numFmtId="0" fontId="22" fillId="0" borderId="0" xfId="0" applyFont="1"/>
    <xf numFmtId="0" fontId="24" fillId="0" borderId="0" xfId="0" applyFont="1" applyAlignment="1">
      <alignment horizontal="left"/>
    </xf>
    <xf numFmtId="3" fontId="22" fillId="0" borderId="2" xfId="0" applyNumberFormat="1" applyFont="1" applyBorder="1"/>
    <xf numFmtId="0" fontId="22" fillId="0" borderId="2" xfId="0" applyFont="1" applyBorder="1"/>
    <xf numFmtId="0" fontId="22" fillId="0" borderId="0" xfId="0" applyNumberFormat="1" applyFont="1"/>
    <xf numFmtId="0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Border="1"/>
    <xf numFmtId="0" fontId="22" fillId="0" borderId="9" xfId="0" applyFont="1" applyBorder="1"/>
    <xf numFmtId="0" fontId="22" fillId="0" borderId="5" xfId="0" applyNumberFormat="1" applyFont="1" applyBorder="1"/>
    <xf numFmtId="0" fontId="23" fillId="0" borderId="5" xfId="0" applyFont="1" applyBorder="1" applyAlignment="1">
      <alignment horizontal="left"/>
    </xf>
    <xf numFmtId="0" fontId="22" fillId="0" borderId="5" xfId="0" applyFont="1" applyFill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1" xfId="0" applyNumberFormat="1" applyFont="1" applyBorder="1"/>
    <xf numFmtId="0" fontId="0" fillId="0" borderId="11" xfId="0" applyBorder="1"/>
    <xf numFmtId="0" fontId="22" fillId="0" borderId="11" xfId="0" applyFont="1" applyBorder="1"/>
    <xf numFmtId="0" fontId="22" fillId="0" borderId="11" xfId="0" applyNumberFormat="1" applyFont="1" applyFill="1" applyBorder="1"/>
    <xf numFmtId="0" fontId="24" fillId="0" borderId="0" xfId="0" applyFont="1" applyAlignment="1">
      <alignment horizontal="left" vertical="center" wrapText="1"/>
    </xf>
    <xf numFmtId="0" fontId="24" fillId="0" borderId="5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2" fillId="0" borderId="13" xfId="0" applyFont="1" applyFill="1" applyBorder="1"/>
    <xf numFmtId="0" fontId="22" fillId="0" borderId="11" xfId="0" applyFont="1" applyFill="1" applyBorder="1"/>
    <xf numFmtId="0" fontId="0" fillId="0" borderId="11" xfId="0" applyFill="1" applyBorder="1"/>
    <xf numFmtId="0" fontId="24" fillId="0" borderId="11" xfId="0" applyFont="1" applyBorder="1" applyAlignment="1">
      <alignment horizontal="left" vertical="center" wrapText="1"/>
    </xf>
    <xf numFmtId="0" fontId="22" fillId="0" borderId="13" xfId="0" applyFont="1" applyBorder="1"/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/>
    </xf>
    <xf numFmtId="0" fontId="22" fillId="0" borderId="0" xfId="0" applyFont="1" applyBorder="1"/>
    <xf numFmtId="0" fontId="24" fillId="0" borderId="11" xfId="0" applyFont="1" applyBorder="1" applyAlignment="1">
      <alignment horizontal="left" vertical="center"/>
    </xf>
    <xf numFmtId="3" fontId="0" fillId="0" borderId="0" xfId="0" applyNumberFormat="1" applyFont="1" applyFill="1" applyBorder="1"/>
    <xf numFmtId="165" fontId="0" fillId="0" borderId="5" xfId="0" applyNumberFormat="1" applyFont="1" applyBorder="1"/>
    <xf numFmtId="3" fontId="0" fillId="0" borderId="5" xfId="0" applyNumberFormat="1" applyFont="1" applyBorder="1"/>
    <xf numFmtId="3" fontId="0" fillId="0" borderId="0" xfId="0" applyNumberFormat="1" applyFont="1"/>
    <xf numFmtId="165" fontId="0" fillId="0" borderId="0" xfId="0" applyNumberFormat="1" applyFont="1"/>
    <xf numFmtId="0" fontId="0" fillId="0" borderId="5" xfId="0" applyFont="1" applyBorder="1"/>
    <xf numFmtId="3" fontId="0" fillId="0" borderId="0" xfId="0" applyNumberFormat="1" applyFont="1" applyBorder="1"/>
    <xf numFmtId="0" fontId="0" fillId="0" borderId="0" xfId="0" applyFont="1"/>
    <xf numFmtId="3" fontId="0" fillId="0" borderId="5" xfId="0" applyNumberFormat="1" applyFont="1" applyFill="1" applyBorder="1"/>
    <xf numFmtId="0" fontId="25" fillId="0" borderId="1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3" fontId="0" fillId="0" borderId="6" xfId="0" applyNumberFormat="1" applyFont="1" applyBorder="1"/>
    <xf numFmtId="0" fontId="0" fillId="0" borderId="6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0" fillId="0" borderId="0" xfId="0" applyNumberFormat="1" applyFont="1" applyBorder="1"/>
    <xf numFmtId="1" fontId="0" fillId="0" borderId="5" xfId="0" applyNumberFormat="1" applyFont="1" applyBorder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4" fillId="0" borderId="24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5" xfId="0" applyFont="1" applyBorder="1" applyAlignment="1">
      <alignment horizontal="left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/>
    </xf>
  </cellXfs>
  <cellStyles count="13">
    <cellStyle name="Hypertextový odkaz 2" xfId="1"/>
    <cellStyle name="normální" xfId="0" builtinId="0"/>
    <cellStyle name="normální 10" xfId="2"/>
    <cellStyle name="normální 11" xfId="3"/>
    <cellStyle name="Normální 2" xfId="4"/>
    <cellStyle name="normální 2 2" xfId="5"/>
    <cellStyle name="normální 3" xfId="6"/>
    <cellStyle name="normální 4" xfId="7"/>
    <cellStyle name="normální 5" xfId="8"/>
    <cellStyle name="normální 6" xfId="9"/>
    <cellStyle name="normální 7" xfId="10"/>
    <cellStyle name="normální 8" xfId="11"/>
    <cellStyle name="normální 9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36"/>
  <sheetViews>
    <sheetView zoomScale="90" zoomScaleNormal="90" workbookViewId="0">
      <pane xSplit="1" topLeftCell="DH1" activePane="topRight" state="frozen"/>
      <selection pane="topRight" activeCell="DM2" sqref="DM2"/>
    </sheetView>
  </sheetViews>
  <sheetFormatPr defaultColWidth="11.5703125" defaultRowHeight="12.75"/>
  <cols>
    <col min="1" max="1" width="21" style="1" customWidth="1"/>
    <col min="11" max="11" width="11.5703125" style="12"/>
    <col min="46" max="47" width="11.5703125" style="23"/>
    <col min="48" max="48" width="11.5703125" style="33"/>
    <col min="62" max="62" width="11.5703125" style="1"/>
    <col min="63" max="77" width="11.5703125" style="23"/>
    <col min="78" max="78" width="13.42578125" customWidth="1"/>
    <col min="79" max="80" width="11.140625" customWidth="1"/>
    <col min="88" max="88" width="11.5703125" style="1"/>
    <col min="89" max="90" width="11.5703125" style="23"/>
    <col min="102" max="102" width="11.5703125" style="114"/>
    <col min="104" max="104" width="11.5703125" style="80"/>
    <col min="116" max="116" width="11.5703125" style="83"/>
  </cols>
  <sheetData>
    <row r="1" spans="1:127" s="3" customFormat="1" ht="18.75">
      <c r="A1" s="2" t="s">
        <v>0</v>
      </c>
      <c r="B1" s="193" t="s">
        <v>1</v>
      </c>
      <c r="C1" s="181"/>
      <c r="D1" s="181"/>
      <c r="E1" s="181"/>
      <c r="F1" s="181"/>
      <c r="G1" s="181"/>
      <c r="H1" s="181"/>
      <c r="I1" s="181"/>
      <c r="J1" s="181"/>
      <c r="K1" s="194"/>
      <c r="L1" s="181" t="s">
        <v>2</v>
      </c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95"/>
      <c r="AU1" s="13"/>
      <c r="AV1" s="181" t="s">
        <v>3</v>
      </c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94"/>
      <c r="BK1" s="182" t="s">
        <v>214</v>
      </c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4"/>
      <c r="BZ1" s="182" t="s">
        <v>207</v>
      </c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5"/>
      <c r="CM1" s="181" t="s">
        <v>4</v>
      </c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Z1" s="75"/>
      <c r="DL1" s="81"/>
    </row>
    <row r="2" spans="1:127" s="5" customFormat="1" ht="30" customHeight="1">
      <c r="A2" s="4"/>
      <c r="B2" s="14"/>
      <c r="C2" s="17"/>
      <c r="D2" s="17"/>
      <c r="E2" s="17"/>
      <c r="F2" s="17"/>
      <c r="G2" s="17"/>
      <c r="H2" s="17"/>
      <c r="I2" s="17"/>
      <c r="J2" s="17"/>
      <c r="K2" s="18"/>
      <c r="L2" s="196">
        <v>2001</v>
      </c>
      <c r="M2" s="189"/>
      <c r="N2" s="189"/>
      <c r="O2" s="180">
        <v>2002</v>
      </c>
      <c r="P2" s="180"/>
      <c r="Q2" s="180"/>
      <c r="R2" s="180">
        <v>2003</v>
      </c>
      <c r="S2" s="180"/>
      <c r="T2" s="180"/>
      <c r="U2" s="180">
        <v>2004</v>
      </c>
      <c r="V2" s="180"/>
      <c r="W2" s="180"/>
      <c r="X2" s="180">
        <v>2005</v>
      </c>
      <c r="Y2" s="180"/>
      <c r="Z2" s="180"/>
      <c r="AA2" s="198">
        <v>2006</v>
      </c>
      <c r="AB2" s="198"/>
      <c r="AC2" s="198"/>
      <c r="AD2" s="198">
        <v>2007</v>
      </c>
      <c r="AE2" s="198"/>
      <c r="AF2" s="198"/>
      <c r="AG2" s="180">
        <v>2008</v>
      </c>
      <c r="AH2" s="180"/>
      <c r="AI2" s="180"/>
      <c r="AJ2" s="180">
        <v>2009</v>
      </c>
      <c r="AK2" s="180"/>
      <c r="AL2" s="180"/>
      <c r="AM2" s="180">
        <v>2010</v>
      </c>
      <c r="AN2" s="180"/>
      <c r="AO2" s="180"/>
      <c r="AP2" s="180">
        <v>2011</v>
      </c>
      <c r="AQ2" s="180"/>
      <c r="AR2" s="180"/>
      <c r="AS2" s="189">
        <v>2012</v>
      </c>
      <c r="AT2" s="189"/>
      <c r="AU2" s="190"/>
      <c r="AV2" s="189">
        <v>2008</v>
      </c>
      <c r="AW2" s="189"/>
      <c r="AX2" s="189"/>
      <c r="AY2" s="189">
        <v>2009</v>
      </c>
      <c r="AZ2" s="189"/>
      <c r="BA2" s="189"/>
      <c r="BB2" s="189">
        <v>2010</v>
      </c>
      <c r="BC2" s="189"/>
      <c r="BD2" s="189"/>
      <c r="BE2" s="189">
        <v>2011</v>
      </c>
      <c r="BF2" s="189"/>
      <c r="BG2" s="189"/>
      <c r="BH2" s="190">
        <v>2012</v>
      </c>
      <c r="BI2" s="190"/>
      <c r="BJ2" s="197"/>
      <c r="BK2" s="191" t="s">
        <v>209</v>
      </c>
      <c r="BL2" s="192"/>
      <c r="BM2" s="192"/>
      <c r="BN2" s="186" t="s">
        <v>208</v>
      </c>
      <c r="BO2" s="186"/>
      <c r="BP2" s="186"/>
      <c r="BQ2" s="187" t="s">
        <v>210</v>
      </c>
      <c r="BR2" s="187"/>
      <c r="BS2" s="187"/>
      <c r="BT2" s="188" t="s">
        <v>211</v>
      </c>
      <c r="BU2" s="188"/>
      <c r="BV2" s="188"/>
      <c r="BW2" s="87" t="s">
        <v>213</v>
      </c>
      <c r="BX2" s="87" t="s">
        <v>93</v>
      </c>
      <c r="BY2" s="106" t="s">
        <v>212</v>
      </c>
      <c r="BZ2" s="191" t="s">
        <v>209</v>
      </c>
      <c r="CA2" s="192"/>
      <c r="CB2" s="192"/>
      <c r="CC2" s="186" t="s">
        <v>208</v>
      </c>
      <c r="CD2" s="186"/>
      <c r="CE2" s="186"/>
      <c r="CF2" s="187" t="s">
        <v>210</v>
      </c>
      <c r="CG2" s="187"/>
      <c r="CH2" s="187"/>
      <c r="CI2" s="188" t="s">
        <v>211</v>
      </c>
      <c r="CJ2" s="188"/>
      <c r="CK2" s="188"/>
      <c r="CL2" s="106" t="s">
        <v>212</v>
      </c>
      <c r="CX2" s="115"/>
      <c r="CZ2" s="76" t="s">
        <v>206</v>
      </c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82" t="s">
        <v>1</v>
      </c>
      <c r="DM2" s="8"/>
      <c r="DN2" s="8"/>
      <c r="DO2" s="8"/>
      <c r="DP2" s="8"/>
      <c r="DQ2" s="8"/>
      <c r="DR2" s="8"/>
      <c r="DS2" s="8"/>
      <c r="DT2" s="8"/>
      <c r="DU2" s="8"/>
      <c r="DV2" s="8"/>
    </row>
    <row r="3" spans="1:127" s="5" customFormat="1">
      <c r="A3" s="4"/>
      <c r="B3" s="19">
        <v>1910</v>
      </c>
      <c r="C3" s="20">
        <v>1921</v>
      </c>
      <c r="D3" s="20">
        <v>1930</v>
      </c>
      <c r="E3" s="20">
        <v>1950</v>
      </c>
      <c r="F3" s="20">
        <v>1961</v>
      </c>
      <c r="G3" s="20">
        <v>1970</v>
      </c>
      <c r="H3" s="20">
        <v>1980</v>
      </c>
      <c r="I3" s="20">
        <v>1991</v>
      </c>
      <c r="J3" s="20">
        <v>2001</v>
      </c>
      <c r="K3" s="21">
        <v>2011</v>
      </c>
      <c r="L3" s="5" t="s">
        <v>5</v>
      </c>
      <c r="M3" s="5" t="s">
        <v>6</v>
      </c>
      <c r="N3" s="5" t="s">
        <v>93</v>
      </c>
      <c r="O3" s="5" t="s">
        <v>5</v>
      </c>
      <c r="P3" s="5" t="s">
        <v>6</v>
      </c>
      <c r="Q3" s="5" t="s">
        <v>93</v>
      </c>
      <c r="R3" s="5" t="s">
        <v>5</v>
      </c>
      <c r="S3" s="5" t="s">
        <v>6</v>
      </c>
      <c r="T3" s="5" t="s">
        <v>93</v>
      </c>
      <c r="U3" s="5" t="s">
        <v>5</v>
      </c>
      <c r="V3" s="5" t="s">
        <v>6</v>
      </c>
      <c r="W3" s="5" t="s">
        <v>93</v>
      </c>
      <c r="X3" s="5" t="s">
        <v>5</v>
      </c>
      <c r="Y3" s="5" t="s">
        <v>6</v>
      </c>
      <c r="Z3" s="5" t="s">
        <v>93</v>
      </c>
      <c r="AA3" s="5" t="s">
        <v>5</v>
      </c>
      <c r="AB3" s="5" t="s">
        <v>6</v>
      </c>
      <c r="AC3" s="5" t="s">
        <v>93</v>
      </c>
      <c r="AD3" s="5" t="s">
        <v>5</v>
      </c>
      <c r="AE3" s="5" t="s">
        <v>6</v>
      </c>
      <c r="AF3" s="5" t="s">
        <v>93</v>
      </c>
      <c r="AG3" s="5" t="s">
        <v>5</v>
      </c>
      <c r="AH3" s="5" t="s">
        <v>6</v>
      </c>
      <c r="AI3" s="5" t="s">
        <v>93</v>
      </c>
      <c r="AJ3" s="5" t="s">
        <v>5</v>
      </c>
      <c r="AK3" s="5" t="s">
        <v>6</v>
      </c>
      <c r="AL3" s="5" t="s">
        <v>93</v>
      </c>
      <c r="AM3" s="5" t="s">
        <v>5</v>
      </c>
      <c r="AN3" s="5" t="s">
        <v>6</v>
      </c>
      <c r="AO3" s="5" t="s">
        <v>93</v>
      </c>
      <c r="AP3" s="5" t="s">
        <v>5</v>
      </c>
      <c r="AQ3" s="5" t="s">
        <v>6</v>
      </c>
      <c r="AR3" s="5" t="s">
        <v>93</v>
      </c>
      <c r="AS3" s="5" t="s">
        <v>5</v>
      </c>
      <c r="AT3" s="20" t="s">
        <v>6</v>
      </c>
      <c r="AU3" s="5" t="s">
        <v>93</v>
      </c>
      <c r="AV3" s="32" t="s">
        <v>202</v>
      </c>
      <c r="AW3" s="20" t="s">
        <v>203</v>
      </c>
      <c r="AX3" s="20" t="s">
        <v>204</v>
      </c>
      <c r="AY3" s="20" t="s">
        <v>202</v>
      </c>
      <c r="AZ3" s="20" t="s">
        <v>203</v>
      </c>
      <c r="BA3" s="20" t="s">
        <v>204</v>
      </c>
      <c r="BB3" s="20" t="s">
        <v>202</v>
      </c>
      <c r="BC3" s="20" t="s">
        <v>203</v>
      </c>
      <c r="BD3" s="20" t="s">
        <v>204</v>
      </c>
      <c r="BE3" s="20" t="s">
        <v>202</v>
      </c>
      <c r="BF3" s="20" t="s">
        <v>203</v>
      </c>
      <c r="BG3" s="20" t="s">
        <v>204</v>
      </c>
      <c r="BH3" s="20" t="s">
        <v>202</v>
      </c>
      <c r="BI3" s="20" t="s">
        <v>203</v>
      </c>
      <c r="BJ3" s="30" t="s">
        <v>204</v>
      </c>
      <c r="BK3" s="107" t="s">
        <v>5</v>
      </c>
      <c r="BL3" s="108" t="s">
        <v>6</v>
      </c>
      <c r="BM3" s="108" t="s">
        <v>93</v>
      </c>
      <c r="BN3" s="109" t="s">
        <v>5</v>
      </c>
      <c r="BO3" s="109" t="s">
        <v>6</v>
      </c>
      <c r="BP3" s="109" t="s">
        <v>93</v>
      </c>
      <c r="BQ3" s="110" t="s">
        <v>5</v>
      </c>
      <c r="BR3" s="110" t="s">
        <v>6</v>
      </c>
      <c r="BS3" s="110" t="s">
        <v>93</v>
      </c>
      <c r="BT3" s="85" t="s">
        <v>5</v>
      </c>
      <c r="BU3" s="84" t="s">
        <v>6</v>
      </c>
      <c r="BV3" s="85" t="s">
        <v>93</v>
      </c>
      <c r="BW3" s="86"/>
      <c r="BX3" s="86"/>
      <c r="BY3" s="111"/>
      <c r="BZ3" s="107" t="s">
        <v>5</v>
      </c>
      <c r="CA3" s="108" t="s">
        <v>6</v>
      </c>
      <c r="CB3" s="108" t="s">
        <v>93</v>
      </c>
      <c r="CC3" s="109" t="s">
        <v>5</v>
      </c>
      <c r="CD3" s="109" t="s">
        <v>6</v>
      </c>
      <c r="CE3" s="109" t="s">
        <v>93</v>
      </c>
      <c r="CF3" s="110" t="s">
        <v>5</v>
      </c>
      <c r="CG3" s="110" t="s">
        <v>6</v>
      </c>
      <c r="CH3" s="110" t="s">
        <v>93</v>
      </c>
      <c r="CI3" s="85" t="s">
        <v>5</v>
      </c>
      <c r="CJ3" s="84" t="s">
        <v>6</v>
      </c>
      <c r="CK3" s="85" t="s">
        <v>93</v>
      </c>
      <c r="CL3" s="111"/>
      <c r="CM3" s="5">
        <v>2001</v>
      </c>
      <c r="CN3" s="5">
        <v>2002</v>
      </c>
      <c r="CO3" s="5">
        <v>2003</v>
      </c>
      <c r="CP3" s="5">
        <v>2004</v>
      </c>
      <c r="CQ3" s="5">
        <v>2005</v>
      </c>
      <c r="CR3" s="5">
        <v>2006</v>
      </c>
      <c r="CS3" s="5">
        <v>2007</v>
      </c>
      <c r="CT3" s="5">
        <v>2008</v>
      </c>
      <c r="CU3" s="5">
        <v>2009</v>
      </c>
      <c r="CV3" s="5">
        <v>2010</v>
      </c>
      <c r="CW3" s="5">
        <v>2011</v>
      </c>
      <c r="CX3" s="118">
        <v>2012</v>
      </c>
      <c r="CZ3" s="77">
        <v>2001</v>
      </c>
      <c r="DA3" s="55">
        <v>2002</v>
      </c>
      <c r="DB3" s="55">
        <v>2003</v>
      </c>
      <c r="DC3" s="55">
        <v>2004</v>
      </c>
      <c r="DD3" s="55">
        <v>2005</v>
      </c>
      <c r="DE3" s="55">
        <v>2006</v>
      </c>
      <c r="DF3" s="55">
        <v>2007</v>
      </c>
      <c r="DG3" s="55">
        <v>2008</v>
      </c>
      <c r="DH3" s="55">
        <v>2009</v>
      </c>
      <c r="DI3" s="55">
        <v>2010</v>
      </c>
      <c r="DJ3" s="59">
        <v>40908</v>
      </c>
      <c r="DK3" s="120">
        <v>2012</v>
      </c>
      <c r="DL3" s="83">
        <v>2001</v>
      </c>
      <c r="DM3" s="8">
        <v>2002</v>
      </c>
      <c r="DN3" s="8">
        <v>2003</v>
      </c>
      <c r="DO3" s="8">
        <v>2004</v>
      </c>
      <c r="DP3" s="8">
        <v>2005</v>
      </c>
      <c r="DQ3" s="8">
        <v>2006</v>
      </c>
      <c r="DR3" s="74">
        <v>2007</v>
      </c>
      <c r="DS3" s="74">
        <v>2008</v>
      </c>
      <c r="DT3" s="74">
        <v>2009</v>
      </c>
      <c r="DU3" s="74">
        <v>2010</v>
      </c>
      <c r="DV3" s="71">
        <v>2011</v>
      </c>
      <c r="DW3" s="73">
        <v>2012</v>
      </c>
    </row>
    <row r="4" spans="1:127" s="6" customFormat="1">
      <c r="A4" s="15" t="s">
        <v>7</v>
      </c>
      <c r="B4" s="97">
        <v>1318</v>
      </c>
      <c r="C4" s="98">
        <v>1301</v>
      </c>
      <c r="D4" s="98">
        <v>1460</v>
      </c>
      <c r="E4" s="98">
        <v>1356</v>
      </c>
      <c r="F4" s="98">
        <v>1354</v>
      </c>
      <c r="G4" s="98">
        <v>1235</v>
      </c>
      <c r="H4" s="98">
        <v>1247</v>
      </c>
      <c r="I4" s="98">
        <v>1270</v>
      </c>
      <c r="J4" s="98">
        <v>1395</v>
      </c>
      <c r="K4" s="102">
        <v>1540</v>
      </c>
      <c r="L4" s="6">
        <v>689</v>
      </c>
      <c r="M4" s="6">
        <v>698</v>
      </c>
      <c r="N4" s="25">
        <v>1387</v>
      </c>
      <c r="O4" s="6">
        <v>694</v>
      </c>
      <c r="P4" s="6">
        <v>725</v>
      </c>
      <c r="Q4" s="26">
        <v>1419</v>
      </c>
      <c r="R4" s="6">
        <v>712</v>
      </c>
      <c r="S4" s="6">
        <v>732</v>
      </c>
      <c r="T4" s="27">
        <v>1444</v>
      </c>
      <c r="U4" s="9">
        <v>725</v>
      </c>
      <c r="V4" s="9">
        <v>738</v>
      </c>
      <c r="W4" s="28">
        <v>1463</v>
      </c>
      <c r="X4" s="10">
        <v>733</v>
      </c>
      <c r="Y4" s="10">
        <v>751</v>
      </c>
      <c r="Z4">
        <v>1481</v>
      </c>
      <c r="AA4" s="10">
        <v>733</v>
      </c>
      <c r="AB4" s="10">
        <v>744</v>
      </c>
      <c r="AC4" s="29">
        <v>1477</v>
      </c>
      <c r="AD4" s="10">
        <v>738</v>
      </c>
      <c r="AE4" s="10">
        <v>754</v>
      </c>
      <c r="AF4" s="29">
        <v>1492</v>
      </c>
      <c r="AG4" s="6">
        <v>751</v>
      </c>
      <c r="AH4" s="6">
        <v>757</v>
      </c>
      <c r="AI4" s="26">
        <v>1508</v>
      </c>
      <c r="AJ4" s="6">
        <v>766</v>
      </c>
      <c r="AK4" s="6">
        <v>767</v>
      </c>
      <c r="AL4">
        <v>1533</v>
      </c>
      <c r="AM4" s="6">
        <v>777</v>
      </c>
      <c r="AN4" s="6">
        <v>768</v>
      </c>
      <c r="AO4" s="26">
        <v>1545</v>
      </c>
      <c r="AP4" s="6">
        <v>760</v>
      </c>
      <c r="AQ4" s="6">
        <v>780</v>
      </c>
      <c r="AR4" s="26">
        <v>1540</v>
      </c>
      <c r="AS4" s="35">
        <v>756</v>
      </c>
      <c r="AT4" s="35">
        <v>775</v>
      </c>
      <c r="AU4" s="37">
        <v>1531</v>
      </c>
      <c r="AV4" s="46">
        <v>235</v>
      </c>
      <c r="AW4" s="47">
        <v>1084</v>
      </c>
      <c r="AX4" s="47">
        <v>189</v>
      </c>
      <c r="AY4" s="47">
        <v>246</v>
      </c>
      <c r="AZ4" s="47">
        <v>1098</v>
      </c>
      <c r="BA4" s="47">
        <v>189</v>
      </c>
      <c r="BB4" s="47">
        <v>247</v>
      </c>
      <c r="BC4" s="47">
        <v>1107</v>
      </c>
      <c r="BD4" s="47">
        <v>191</v>
      </c>
      <c r="BE4" s="47">
        <v>247</v>
      </c>
      <c r="BF4" s="47">
        <v>1090</v>
      </c>
      <c r="BG4" s="47">
        <v>203</v>
      </c>
      <c r="BH4" s="47">
        <v>241</v>
      </c>
      <c r="BI4" s="47">
        <v>1080</v>
      </c>
      <c r="BJ4" s="52">
        <v>210</v>
      </c>
      <c r="BK4" s="112">
        <v>92</v>
      </c>
      <c r="BL4" s="92">
        <v>181</v>
      </c>
      <c r="BM4" s="92">
        <f>BK4+BL4</f>
        <v>273</v>
      </c>
      <c r="BN4" s="93">
        <v>327</v>
      </c>
      <c r="BO4" s="93">
        <v>233</v>
      </c>
      <c r="BP4" s="93">
        <f>BN4+BO4</f>
        <v>560</v>
      </c>
      <c r="BQ4" s="94">
        <v>90</v>
      </c>
      <c r="BR4" s="94">
        <v>132</v>
      </c>
      <c r="BS4" s="94">
        <f>BQ4+BR4</f>
        <v>222</v>
      </c>
      <c r="BT4" s="95">
        <v>28</v>
      </c>
      <c r="BU4" s="95">
        <v>23</v>
      </c>
      <c r="BV4" s="95">
        <f>BT4+BU4</f>
        <v>51</v>
      </c>
      <c r="BW4" s="96">
        <f>BM4+BP4+BS4+BV4</f>
        <v>1106</v>
      </c>
      <c r="BX4" s="96">
        <f>541+572</f>
        <v>1113</v>
      </c>
      <c r="BY4" s="113">
        <f>BX4-BW4</f>
        <v>7</v>
      </c>
      <c r="BZ4" s="112">
        <v>83</v>
      </c>
      <c r="CA4" s="92">
        <v>169</v>
      </c>
      <c r="CB4" s="92">
        <f>SUM(BZ4:CA4)</f>
        <v>252</v>
      </c>
      <c r="CC4" s="93">
        <v>328</v>
      </c>
      <c r="CD4" s="93">
        <v>211</v>
      </c>
      <c r="CE4" s="93">
        <f>SUM(CC4:CD4)</f>
        <v>539</v>
      </c>
      <c r="CF4" s="94">
        <v>128</v>
      </c>
      <c r="CG4" s="94">
        <v>186</v>
      </c>
      <c r="CH4" s="94">
        <f>SUM(CF4:CG4)</f>
        <v>314</v>
      </c>
      <c r="CI4" s="95">
        <v>54</v>
      </c>
      <c r="CJ4" s="95">
        <v>43</v>
      </c>
      <c r="CK4" s="95">
        <f>SUM(CI4:CJ4)</f>
        <v>97</v>
      </c>
      <c r="CL4" s="113">
        <v>28</v>
      </c>
      <c r="CM4" s="57">
        <v>227.00490998363338</v>
      </c>
      <c r="CN4" s="58">
        <v>232.24222585924713</v>
      </c>
      <c r="CO4" s="58">
        <v>236.33387888707037</v>
      </c>
      <c r="CP4" s="58">
        <v>239.44353518821603</v>
      </c>
      <c r="CQ4" s="58">
        <v>242.38952536824877</v>
      </c>
      <c r="CR4" s="58">
        <v>241.73486088379704</v>
      </c>
      <c r="CS4" s="58">
        <v>244.18985270049097</v>
      </c>
      <c r="CT4" s="58">
        <v>246.80851063829786</v>
      </c>
      <c r="CU4" s="58">
        <v>250.9001636661211</v>
      </c>
      <c r="CV4" s="58">
        <v>252.86415711947626</v>
      </c>
      <c r="CW4" s="58">
        <v>252.04582651391161</v>
      </c>
      <c r="CX4" s="119">
        <f>DW4/DK4</f>
        <v>250.57283142389525</v>
      </c>
      <c r="CY4" s="24"/>
      <c r="CZ4" s="78">
        <v>6.11</v>
      </c>
      <c r="DA4" s="25">
        <v>6.11</v>
      </c>
      <c r="DB4" s="25">
        <v>6.11</v>
      </c>
      <c r="DC4" s="25">
        <v>6.11</v>
      </c>
      <c r="DD4" s="25">
        <v>6.11</v>
      </c>
      <c r="DE4" s="25">
        <v>6.11</v>
      </c>
      <c r="DF4" s="25">
        <v>6.11</v>
      </c>
      <c r="DG4" s="25">
        <v>6.11</v>
      </c>
      <c r="DH4" s="25">
        <v>6.11</v>
      </c>
      <c r="DI4" s="56">
        <v>6.11</v>
      </c>
      <c r="DJ4" s="60">
        <v>6.11</v>
      </c>
      <c r="DK4" s="117">
        <v>6.11</v>
      </c>
      <c r="DL4" s="83">
        <v>1387</v>
      </c>
      <c r="DM4">
        <v>1419</v>
      </c>
      <c r="DN4">
        <v>1444</v>
      </c>
      <c r="DO4">
        <v>1463</v>
      </c>
      <c r="DP4">
        <v>1481</v>
      </c>
      <c r="DQ4">
        <v>1477</v>
      </c>
      <c r="DR4">
        <v>1492</v>
      </c>
      <c r="DS4">
        <v>1508</v>
      </c>
      <c r="DT4">
        <v>1533</v>
      </c>
      <c r="DU4">
        <v>1545</v>
      </c>
      <c r="DV4" s="22">
        <v>1540</v>
      </c>
      <c r="DW4" s="63">
        <v>1531</v>
      </c>
    </row>
    <row r="5" spans="1:127">
      <c r="A5" s="16" t="s">
        <v>8</v>
      </c>
      <c r="B5" s="97">
        <v>341</v>
      </c>
      <c r="C5" s="98">
        <v>354</v>
      </c>
      <c r="D5" s="98">
        <v>338</v>
      </c>
      <c r="E5" s="98">
        <v>358</v>
      </c>
      <c r="F5" s="98">
        <v>328</v>
      </c>
      <c r="G5" s="98">
        <v>302</v>
      </c>
      <c r="H5" s="98">
        <v>254</v>
      </c>
      <c r="I5" s="98">
        <v>249</v>
      </c>
      <c r="J5" s="98">
        <v>259</v>
      </c>
      <c r="K5" s="102">
        <v>306</v>
      </c>
      <c r="L5">
        <v>122</v>
      </c>
      <c r="M5">
        <v>139</v>
      </c>
      <c r="N5" s="25">
        <v>261</v>
      </c>
      <c r="O5">
        <v>122</v>
      </c>
      <c r="P5">
        <v>137</v>
      </c>
      <c r="Q5" s="25">
        <v>259</v>
      </c>
      <c r="R5">
        <v>124</v>
      </c>
      <c r="S5">
        <v>140</v>
      </c>
      <c r="T5" s="25">
        <v>264</v>
      </c>
      <c r="U5" s="9">
        <v>126</v>
      </c>
      <c r="V5" s="9">
        <v>145</v>
      </c>
      <c r="W5" s="28">
        <v>271</v>
      </c>
      <c r="X5" s="10">
        <v>128</v>
      </c>
      <c r="Y5" s="9">
        <v>144</v>
      </c>
      <c r="Z5">
        <v>275</v>
      </c>
      <c r="AA5" s="10">
        <v>128</v>
      </c>
      <c r="AB5" s="10">
        <v>145</v>
      </c>
      <c r="AC5" s="29">
        <v>273</v>
      </c>
      <c r="AD5" s="10">
        <v>125</v>
      </c>
      <c r="AE5" s="10">
        <v>143</v>
      </c>
      <c r="AF5" s="29">
        <v>268</v>
      </c>
      <c r="AG5" s="10">
        <v>141</v>
      </c>
      <c r="AH5" s="10">
        <v>155</v>
      </c>
      <c r="AI5" s="29">
        <v>296</v>
      </c>
      <c r="AJ5" s="10">
        <v>149</v>
      </c>
      <c r="AK5" s="10">
        <v>155</v>
      </c>
      <c r="AL5">
        <v>304</v>
      </c>
      <c r="AM5" s="10">
        <v>156</v>
      </c>
      <c r="AN5" s="10">
        <v>157</v>
      </c>
      <c r="AO5" s="29">
        <v>313</v>
      </c>
      <c r="AP5" s="10">
        <v>150</v>
      </c>
      <c r="AQ5" s="10">
        <v>156</v>
      </c>
      <c r="AR5" s="29">
        <v>306</v>
      </c>
      <c r="AS5" s="35">
        <v>157</v>
      </c>
      <c r="AT5" s="35">
        <v>165</v>
      </c>
      <c r="AU5" s="38">
        <v>322</v>
      </c>
      <c r="AV5" s="48">
        <v>45</v>
      </c>
      <c r="AW5" s="49">
        <v>214</v>
      </c>
      <c r="AX5" s="49">
        <v>37</v>
      </c>
      <c r="AY5" s="49">
        <v>45</v>
      </c>
      <c r="AZ5" s="49">
        <v>222</v>
      </c>
      <c r="BA5" s="49">
        <v>37</v>
      </c>
      <c r="BB5" s="49">
        <v>51</v>
      </c>
      <c r="BC5" s="49">
        <v>227</v>
      </c>
      <c r="BD5" s="49">
        <v>35</v>
      </c>
      <c r="BE5" s="49">
        <v>44</v>
      </c>
      <c r="BF5" s="49">
        <v>227</v>
      </c>
      <c r="BG5" s="49">
        <v>35</v>
      </c>
      <c r="BH5" s="50">
        <v>56</v>
      </c>
      <c r="BI5" s="50">
        <v>232</v>
      </c>
      <c r="BJ5" s="53">
        <v>34</v>
      </c>
      <c r="BK5" s="112">
        <v>15</v>
      </c>
      <c r="BL5" s="92">
        <v>39</v>
      </c>
      <c r="BM5" s="92">
        <f t="shared" ref="BM5:BM34" si="0">BK5+BL5</f>
        <v>54</v>
      </c>
      <c r="BN5" s="93">
        <v>58</v>
      </c>
      <c r="BO5" s="93">
        <v>42</v>
      </c>
      <c r="BP5" s="93">
        <f t="shared" ref="BP5:BP34" si="1">BN5+BO5</f>
        <v>100</v>
      </c>
      <c r="BQ5" s="94">
        <v>26</v>
      </c>
      <c r="BR5" s="94">
        <v>25</v>
      </c>
      <c r="BS5" s="94">
        <f t="shared" ref="BS5:BS34" si="2">BQ5+BR5</f>
        <v>51</v>
      </c>
      <c r="BT5" s="95">
        <v>4</v>
      </c>
      <c r="BU5" s="95">
        <v>4</v>
      </c>
      <c r="BV5" s="95">
        <f t="shared" ref="BV5:BV34" si="3">BT5+BU5</f>
        <v>8</v>
      </c>
      <c r="BW5" s="96">
        <f t="shared" ref="BW5:BW34" si="4">BM5+BP5+BS5+BV5</f>
        <v>213</v>
      </c>
      <c r="BX5" s="96">
        <f>104+110</f>
        <v>214</v>
      </c>
      <c r="BY5" s="113">
        <f t="shared" ref="BY5:BY34" si="5">BX5-BW5</f>
        <v>1</v>
      </c>
      <c r="BZ5" s="112">
        <v>11</v>
      </c>
      <c r="CA5" s="92">
        <v>32</v>
      </c>
      <c r="CB5" s="92">
        <f t="shared" ref="CB5:CB34" si="6">SUM(BZ5:CA5)</f>
        <v>43</v>
      </c>
      <c r="CC5" s="93">
        <v>59</v>
      </c>
      <c r="CD5" s="93">
        <v>49</v>
      </c>
      <c r="CE5" s="93">
        <f t="shared" ref="CE5:CE34" si="7">SUM(CC5:CD5)</f>
        <v>108</v>
      </c>
      <c r="CF5" s="94">
        <v>35</v>
      </c>
      <c r="CG5" s="94">
        <v>36</v>
      </c>
      <c r="CH5" s="94">
        <f t="shared" ref="CH5:CH34" si="8">SUM(CF5:CG5)</f>
        <v>71</v>
      </c>
      <c r="CI5" s="95">
        <v>8</v>
      </c>
      <c r="CJ5" s="95">
        <v>13</v>
      </c>
      <c r="CK5" s="95">
        <f t="shared" ref="CK5:CK34" si="9">SUM(CI5:CJ5)</f>
        <v>21</v>
      </c>
      <c r="CL5" s="113">
        <v>7</v>
      </c>
      <c r="CM5" s="57">
        <v>103.57142857142857</v>
      </c>
      <c r="CN5" s="58">
        <v>102.77777777777777</v>
      </c>
      <c r="CO5" s="58">
        <v>104.76190476190476</v>
      </c>
      <c r="CP5" s="58">
        <v>107.53968253968254</v>
      </c>
      <c r="CQ5" s="58">
        <v>108.69565217391305</v>
      </c>
      <c r="CR5" s="58">
        <v>107.90513833992095</v>
      </c>
      <c r="CS5" s="58">
        <v>105.92885375494072</v>
      </c>
      <c r="CT5" s="58">
        <v>116.99604743083005</v>
      </c>
      <c r="CU5" s="58">
        <v>120.63492063492063</v>
      </c>
      <c r="CV5" s="58">
        <v>124.2063492063492</v>
      </c>
      <c r="CW5" s="58">
        <v>120.94861660079053</v>
      </c>
      <c r="CX5" s="119">
        <f t="shared" ref="CX5:CX34" si="10">DW5/DK5</f>
        <v>127.27272727272728</v>
      </c>
      <c r="CY5" s="23"/>
      <c r="CZ5" s="78">
        <v>2.52</v>
      </c>
      <c r="DA5" s="25">
        <v>2.52</v>
      </c>
      <c r="DB5" s="25">
        <v>2.52</v>
      </c>
      <c r="DC5" s="25">
        <v>2.52</v>
      </c>
      <c r="DD5" s="25">
        <v>2.5299999999999998</v>
      </c>
      <c r="DE5" s="25">
        <v>2.5299999999999998</v>
      </c>
      <c r="DF5" s="25">
        <v>2.5299999999999998</v>
      </c>
      <c r="DG5" s="25">
        <v>2.5299999999999998</v>
      </c>
      <c r="DH5" s="25">
        <v>2.52</v>
      </c>
      <c r="DI5" s="56">
        <v>2.52</v>
      </c>
      <c r="DJ5" s="60">
        <v>2.5299999999999998</v>
      </c>
      <c r="DK5" s="60">
        <v>2.5299999999999998</v>
      </c>
      <c r="DL5" s="83">
        <v>261</v>
      </c>
      <c r="DM5">
        <v>259</v>
      </c>
      <c r="DN5">
        <v>264</v>
      </c>
      <c r="DO5">
        <v>271</v>
      </c>
      <c r="DP5">
        <v>275</v>
      </c>
      <c r="DQ5">
        <v>273</v>
      </c>
      <c r="DR5">
        <v>268</v>
      </c>
      <c r="DS5">
        <v>296</v>
      </c>
      <c r="DT5">
        <v>304</v>
      </c>
      <c r="DU5">
        <v>313</v>
      </c>
      <c r="DV5" s="22">
        <v>306</v>
      </c>
      <c r="DW5" s="64">
        <v>322</v>
      </c>
    </row>
    <row r="6" spans="1:127">
      <c r="A6" s="16" t="s">
        <v>9</v>
      </c>
      <c r="B6" s="97">
        <v>1337</v>
      </c>
      <c r="C6" s="98">
        <v>1177</v>
      </c>
      <c r="D6" s="98">
        <v>1257</v>
      </c>
      <c r="E6" s="98">
        <v>1026</v>
      </c>
      <c r="F6" s="98">
        <v>1094</v>
      </c>
      <c r="G6" s="98">
        <v>993</v>
      </c>
      <c r="H6" s="98">
        <v>909</v>
      </c>
      <c r="I6" s="98">
        <v>792</v>
      </c>
      <c r="J6" s="98">
        <v>786</v>
      </c>
      <c r="K6" s="102">
        <v>844</v>
      </c>
      <c r="L6">
        <v>397</v>
      </c>
      <c r="M6">
        <v>404</v>
      </c>
      <c r="N6" s="25">
        <v>801</v>
      </c>
      <c r="O6">
        <v>397</v>
      </c>
      <c r="P6">
        <v>412</v>
      </c>
      <c r="Q6" s="25">
        <v>809</v>
      </c>
      <c r="R6">
        <v>403</v>
      </c>
      <c r="S6">
        <v>414</v>
      </c>
      <c r="T6" s="25">
        <v>817</v>
      </c>
      <c r="U6" s="9">
        <v>420</v>
      </c>
      <c r="V6" s="9">
        <v>426</v>
      </c>
      <c r="W6" s="28">
        <v>846</v>
      </c>
      <c r="X6" s="10">
        <v>424</v>
      </c>
      <c r="Y6" s="9">
        <v>438</v>
      </c>
      <c r="Z6">
        <v>861</v>
      </c>
      <c r="AA6" s="10">
        <v>424</v>
      </c>
      <c r="AB6" s="10">
        <v>439</v>
      </c>
      <c r="AC6" s="29">
        <v>863</v>
      </c>
      <c r="AD6" s="10">
        <v>423</v>
      </c>
      <c r="AE6" s="10">
        <v>444</v>
      </c>
      <c r="AF6" s="29">
        <v>867</v>
      </c>
      <c r="AG6" s="10">
        <v>424</v>
      </c>
      <c r="AH6" s="10">
        <v>444</v>
      </c>
      <c r="AI6" s="29">
        <v>868</v>
      </c>
      <c r="AJ6" s="10">
        <v>437</v>
      </c>
      <c r="AK6" s="10">
        <v>441</v>
      </c>
      <c r="AL6">
        <v>878</v>
      </c>
      <c r="AM6" s="10">
        <v>443</v>
      </c>
      <c r="AN6" s="10">
        <v>444</v>
      </c>
      <c r="AO6" s="29">
        <v>887</v>
      </c>
      <c r="AP6" s="10">
        <v>417</v>
      </c>
      <c r="AQ6" s="10">
        <v>427</v>
      </c>
      <c r="AR6" s="29">
        <v>844</v>
      </c>
      <c r="AS6" s="35">
        <v>431</v>
      </c>
      <c r="AT6" s="35">
        <v>439</v>
      </c>
      <c r="AU6" s="39">
        <v>870</v>
      </c>
      <c r="AV6" s="48">
        <v>171</v>
      </c>
      <c r="AW6" s="49">
        <v>574</v>
      </c>
      <c r="AX6" s="49">
        <v>123</v>
      </c>
      <c r="AY6" s="49">
        <v>166</v>
      </c>
      <c r="AZ6" s="49">
        <v>594</v>
      </c>
      <c r="BA6" s="49">
        <v>118</v>
      </c>
      <c r="BB6" s="49">
        <v>164</v>
      </c>
      <c r="BC6" s="49">
        <v>607</v>
      </c>
      <c r="BD6" s="49">
        <v>116</v>
      </c>
      <c r="BE6" s="49">
        <v>155</v>
      </c>
      <c r="BF6" s="49">
        <v>578</v>
      </c>
      <c r="BG6" s="49">
        <v>111</v>
      </c>
      <c r="BH6" s="50">
        <v>174</v>
      </c>
      <c r="BI6" s="50">
        <v>585</v>
      </c>
      <c r="BJ6" s="53">
        <v>111</v>
      </c>
      <c r="BK6" s="112">
        <v>77</v>
      </c>
      <c r="BL6" s="92">
        <v>152</v>
      </c>
      <c r="BM6" s="92">
        <f t="shared" si="0"/>
        <v>229</v>
      </c>
      <c r="BN6" s="93">
        <v>185</v>
      </c>
      <c r="BO6" s="93">
        <v>107</v>
      </c>
      <c r="BP6" s="93">
        <f t="shared" si="1"/>
        <v>292</v>
      </c>
      <c r="BQ6" s="94">
        <v>38</v>
      </c>
      <c r="BR6" s="94">
        <v>55</v>
      </c>
      <c r="BS6" s="94">
        <f t="shared" si="2"/>
        <v>93</v>
      </c>
      <c r="BT6" s="95">
        <v>9</v>
      </c>
      <c r="BU6" s="95">
        <v>6</v>
      </c>
      <c r="BV6" s="95">
        <f t="shared" si="3"/>
        <v>15</v>
      </c>
      <c r="BW6" s="96">
        <f t="shared" si="4"/>
        <v>629</v>
      </c>
      <c r="BX6" s="96">
        <f>313+325</f>
        <v>638</v>
      </c>
      <c r="BY6" s="113">
        <f t="shared" si="5"/>
        <v>9</v>
      </c>
      <c r="BZ6" s="112">
        <v>78</v>
      </c>
      <c r="CA6" s="92">
        <v>127</v>
      </c>
      <c r="CB6" s="92">
        <f t="shared" si="6"/>
        <v>205</v>
      </c>
      <c r="CC6" s="93">
        <v>150</v>
      </c>
      <c r="CD6" s="93">
        <v>95</v>
      </c>
      <c r="CE6" s="93">
        <f t="shared" si="7"/>
        <v>245</v>
      </c>
      <c r="CF6" s="94">
        <v>49</v>
      </c>
      <c r="CG6" s="94">
        <v>71</v>
      </c>
      <c r="CH6" s="94">
        <f t="shared" si="8"/>
        <v>120</v>
      </c>
      <c r="CI6" s="95">
        <v>14</v>
      </c>
      <c r="CJ6" s="95">
        <v>15</v>
      </c>
      <c r="CK6" s="95">
        <f t="shared" si="9"/>
        <v>29</v>
      </c>
      <c r="CL6" s="113">
        <v>54</v>
      </c>
      <c r="CM6" s="57">
        <v>100.62814070351759</v>
      </c>
      <c r="CN6" s="58">
        <v>101.63316582914572</v>
      </c>
      <c r="CO6" s="58">
        <v>102.63819095477388</v>
      </c>
      <c r="CP6" s="58">
        <v>106.28140703517587</v>
      </c>
      <c r="CQ6" s="58">
        <v>108.16582914572864</v>
      </c>
      <c r="CR6" s="58">
        <v>108.41708542713567</v>
      </c>
      <c r="CS6" s="58">
        <v>108.91959798994975</v>
      </c>
      <c r="CT6" s="58">
        <v>109.04522613065326</v>
      </c>
      <c r="CU6" s="58">
        <v>110.30150753768844</v>
      </c>
      <c r="CV6" s="58">
        <v>111.29234629861983</v>
      </c>
      <c r="CW6" s="58">
        <v>105.89711417816814</v>
      </c>
      <c r="CX6" s="119">
        <f t="shared" si="10"/>
        <v>109.15934755332498</v>
      </c>
      <c r="CY6" s="23"/>
      <c r="CZ6" s="78">
        <v>7.96</v>
      </c>
      <c r="DA6" s="25">
        <v>7.96</v>
      </c>
      <c r="DB6" s="25">
        <v>7.96</v>
      </c>
      <c r="DC6" s="25">
        <v>7.96</v>
      </c>
      <c r="DD6" s="25">
        <v>7.96</v>
      </c>
      <c r="DE6" s="25">
        <v>7.96</v>
      </c>
      <c r="DF6" s="25">
        <v>7.96</v>
      </c>
      <c r="DG6" s="25">
        <v>7.96</v>
      </c>
      <c r="DH6" s="25">
        <v>7.96</v>
      </c>
      <c r="DI6" s="56">
        <v>7.97</v>
      </c>
      <c r="DJ6" s="61">
        <v>7.97</v>
      </c>
      <c r="DK6" s="61">
        <v>7.97</v>
      </c>
      <c r="DL6" s="83">
        <v>801</v>
      </c>
      <c r="DM6">
        <v>809</v>
      </c>
      <c r="DN6">
        <v>817</v>
      </c>
      <c r="DO6">
        <v>846</v>
      </c>
      <c r="DP6">
        <v>861</v>
      </c>
      <c r="DQ6">
        <v>863</v>
      </c>
      <c r="DR6">
        <v>867</v>
      </c>
      <c r="DS6">
        <v>868</v>
      </c>
      <c r="DT6">
        <v>878</v>
      </c>
      <c r="DU6">
        <v>887</v>
      </c>
      <c r="DV6" s="22">
        <v>844</v>
      </c>
      <c r="DW6" s="65">
        <v>870</v>
      </c>
    </row>
    <row r="7" spans="1:127">
      <c r="A7" s="16" t="s">
        <v>10</v>
      </c>
      <c r="B7" s="97">
        <v>610</v>
      </c>
      <c r="C7" s="98">
        <v>588</v>
      </c>
      <c r="D7" s="98">
        <v>684</v>
      </c>
      <c r="E7" s="98">
        <v>618</v>
      </c>
      <c r="F7" s="98">
        <v>624</v>
      </c>
      <c r="G7" s="98">
        <v>563</v>
      </c>
      <c r="H7" s="98">
        <v>489</v>
      </c>
      <c r="I7" s="98">
        <v>557</v>
      </c>
      <c r="J7" s="98">
        <v>572</v>
      </c>
      <c r="K7" s="102">
        <v>557</v>
      </c>
      <c r="L7">
        <v>276</v>
      </c>
      <c r="M7">
        <v>286</v>
      </c>
      <c r="N7" s="25">
        <v>562</v>
      </c>
      <c r="O7">
        <v>272</v>
      </c>
      <c r="P7">
        <v>290</v>
      </c>
      <c r="Q7" s="25">
        <v>562</v>
      </c>
      <c r="R7">
        <v>266</v>
      </c>
      <c r="S7">
        <v>297</v>
      </c>
      <c r="T7" s="25">
        <v>563</v>
      </c>
      <c r="U7" s="9">
        <v>266</v>
      </c>
      <c r="V7" s="9">
        <v>294</v>
      </c>
      <c r="W7" s="28">
        <v>560</v>
      </c>
      <c r="X7" s="10">
        <v>263</v>
      </c>
      <c r="Y7" s="9">
        <v>290</v>
      </c>
      <c r="Z7">
        <v>547</v>
      </c>
      <c r="AA7" s="10">
        <v>263</v>
      </c>
      <c r="AB7" s="10">
        <v>285</v>
      </c>
      <c r="AC7" s="29">
        <v>548</v>
      </c>
      <c r="AD7" s="10">
        <v>262</v>
      </c>
      <c r="AE7" s="10">
        <v>279</v>
      </c>
      <c r="AF7" s="29">
        <v>541</v>
      </c>
      <c r="AG7" s="10">
        <v>262</v>
      </c>
      <c r="AH7" s="10">
        <v>279</v>
      </c>
      <c r="AI7" s="29">
        <v>541</v>
      </c>
      <c r="AJ7" s="10">
        <v>264</v>
      </c>
      <c r="AK7" s="10">
        <v>279</v>
      </c>
      <c r="AL7">
        <v>543</v>
      </c>
      <c r="AM7" s="10">
        <v>268</v>
      </c>
      <c r="AN7" s="10">
        <v>276</v>
      </c>
      <c r="AO7" s="29">
        <v>544</v>
      </c>
      <c r="AP7" s="10">
        <v>270</v>
      </c>
      <c r="AQ7" s="10">
        <v>287</v>
      </c>
      <c r="AR7" s="29">
        <v>557</v>
      </c>
      <c r="AS7" s="35">
        <v>266</v>
      </c>
      <c r="AT7" s="35">
        <v>273</v>
      </c>
      <c r="AU7" s="40">
        <v>539</v>
      </c>
      <c r="AV7" s="48">
        <v>70</v>
      </c>
      <c r="AW7" s="49">
        <v>406</v>
      </c>
      <c r="AX7" s="49">
        <v>65</v>
      </c>
      <c r="AY7" s="49">
        <v>70</v>
      </c>
      <c r="AZ7" s="49">
        <v>410</v>
      </c>
      <c r="BA7" s="49">
        <v>63</v>
      </c>
      <c r="BB7" s="49">
        <v>74</v>
      </c>
      <c r="BC7" s="49">
        <v>408</v>
      </c>
      <c r="BD7" s="49">
        <v>62</v>
      </c>
      <c r="BE7" s="49">
        <v>78</v>
      </c>
      <c r="BF7" s="49">
        <v>409</v>
      </c>
      <c r="BG7" s="49">
        <v>70</v>
      </c>
      <c r="BH7" s="50">
        <v>73</v>
      </c>
      <c r="BI7" s="50">
        <v>399</v>
      </c>
      <c r="BJ7" s="53">
        <v>67</v>
      </c>
      <c r="BK7" s="112">
        <v>37</v>
      </c>
      <c r="BL7" s="92">
        <v>94</v>
      </c>
      <c r="BM7" s="92">
        <f t="shared" si="0"/>
        <v>131</v>
      </c>
      <c r="BN7" s="93">
        <v>128</v>
      </c>
      <c r="BO7" s="93">
        <v>92</v>
      </c>
      <c r="BP7" s="93">
        <f t="shared" si="1"/>
        <v>220</v>
      </c>
      <c r="BQ7" s="94">
        <v>35</v>
      </c>
      <c r="BR7" s="94">
        <v>47</v>
      </c>
      <c r="BS7" s="94">
        <f t="shared" si="2"/>
        <v>82</v>
      </c>
      <c r="BT7" s="95">
        <v>8</v>
      </c>
      <c r="BU7" s="95">
        <v>7</v>
      </c>
      <c r="BV7" s="95">
        <f t="shared" si="3"/>
        <v>15</v>
      </c>
      <c r="BW7" s="96">
        <f t="shared" si="4"/>
        <v>448</v>
      </c>
      <c r="BX7" s="96">
        <f>220+245</f>
        <v>465</v>
      </c>
      <c r="BY7" s="113">
        <f t="shared" si="5"/>
        <v>17</v>
      </c>
      <c r="BZ7" s="112">
        <v>30</v>
      </c>
      <c r="CA7" s="92">
        <v>69</v>
      </c>
      <c r="CB7" s="92">
        <f t="shared" si="6"/>
        <v>99</v>
      </c>
      <c r="CC7" s="93">
        <v>122</v>
      </c>
      <c r="CD7" s="93">
        <v>81</v>
      </c>
      <c r="CE7" s="93">
        <f t="shared" si="7"/>
        <v>203</v>
      </c>
      <c r="CF7" s="94">
        <v>53</v>
      </c>
      <c r="CG7" s="94">
        <v>61</v>
      </c>
      <c r="CH7" s="94">
        <f t="shared" si="8"/>
        <v>114</v>
      </c>
      <c r="CI7" s="95">
        <v>14</v>
      </c>
      <c r="CJ7" s="95">
        <v>9</v>
      </c>
      <c r="CK7" s="95">
        <f t="shared" si="9"/>
        <v>23</v>
      </c>
      <c r="CL7" s="113">
        <v>18</v>
      </c>
      <c r="CM7" s="57">
        <v>193.12714776632302</v>
      </c>
      <c r="CN7" s="58">
        <v>193.12714776632302</v>
      </c>
      <c r="CO7" s="58">
        <v>193.47079037800685</v>
      </c>
      <c r="CP7" s="58">
        <v>192.43986254295532</v>
      </c>
      <c r="CQ7" s="58">
        <v>187.97250859106529</v>
      </c>
      <c r="CR7" s="58">
        <v>188.31615120274913</v>
      </c>
      <c r="CS7" s="58">
        <v>185.91065292096218</v>
      </c>
      <c r="CT7" s="58">
        <v>185.91065292096218</v>
      </c>
      <c r="CU7" s="58">
        <v>186.5979381443299</v>
      </c>
      <c r="CV7" s="58">
        <v>186.94158075601374</v>
      </c>
      <c r="CW7" s="58">
        <v>191.40893470790377</v>
      </c>
      <c r="CX7" s="119">
        <f t="shared" si="10"/>
        <v>185.22336769759448</v>
      </c>
      <c r="CY7" s="23"/>
      <c r="CZ7" s="78">
        <v>2.91</v>
      </c>
      <c r="DA7" s="25">
        <v>2.91</v>
      </c>
      <c r="DB7" s="25">
        <v>2.91</v>
      </c>
      <c r="DC7" s="25">
        <v>2.91</v>
      </c>
      <c r="DD7" s="25">
        <v>2.91</v>
      </c>
      <c r="DE7" s="25">
        <v>2.91</v>
      </c>
      <c r="DF7" s="25">
        <v>2.91</v>
      </c>
      <c r="DG7" s="25">
        <v>2.91</v>
      </c>
      <c r="DH7" s="25">
        <v>2.91</v>
      </c>
      <c r="DI7" s="56">
        <v>2.91</v>
      </c>
      <c r="DJ7" s="62">
        <v>2.91</v>
      </c>
      <c r="DK7" s="62">
        <v>2.91</v>
      </c>
      <c r="DL7" s="83">
        <v>562</v>
      </c>
      <c r="DM7">
        <v>562</v>
      </c>
      <c r="DN7">
        <v>563</v>
      </c>
      <c r="DO7">
        <v>560</v>
      </c>
      <c r="DP7">
        <v>547</v>
      </c>
      <c r="DQ7">
        <v>548</v>
      </c>
      <c r="DR7">
        <v>541</v>
      </c>
      <c r="DS7">
        <v>541</v>
      </c>
      <c r="DT7">
        <v>543</v>
      </c>
      <c r="DU7">
        <v>544</v>
      </c>
      <c r="DV7" s="22">
        <v>557</v>
      </c>
      <c r="DW7" s="66">
        <v>539</v>
      </c>
    </row>
    <row r="8" spans="1:127">
      <c r="A8" s="16" t="s">
        <v>11</v>
      </c>
      <c r="B8" s="97">
        <v>837</v>
      </c>
      <c r="C8" s="98">
        <v>788</v>
      </c>
      <c r="D8" s="98">
        <v>781</v>
      </c>
      <c r="E8" s="98">
        <v>544</v>
      </c>
      <c r="F8" s="98">
        <v>584</v>
      </c>
      <c r="G8" s="98">
        <v>535</v>
      </c>
      <c r="H8" s="98">
        <v>530</v>
      </c>
      <c r="I8" s="98">
        <v>504</v>
      </c>
      <c r="J8" s="98">
        <v>528</v>
      </c>
      <c r="K8" s="103">
        <v>557</v>
      </c>
      <c r="L8">
        <v>249</v>
      </c>
      <c r="M8">
        <v>272</v>
      </c>
      <c r="N8" s="25">
        <v>521</v>
      </c>
      <c r="O8">
        <v>241</v>
      </c>
      <c r="P8">
        <v>272</v>
      </c>
      <c r="Q8" s="25">
        <v>513</v>
      </c>
      <c r="R8">
        <v>241</v>
      </c>
      <c r="S8">
        <v>264</v>
      </c>
      <c r="T8" s="25">
        <v>505</v>
      </c>
      <c r="U8" s="9">
        <v>246</v>
      </c>
      <c r="V8" s="9">
        <v>268</v>
      </c>
      <c r="W8" s="28">
        <v>514</v>
      </c>
      <c r="X8" s="10">
        <v>261</v>
      </c>
      <c r="Y8" s="9">
        <v>269</v>
      </c>
      <c r="Z8">
        <v>522</v>
      </c>
      <c r="AA8" s="10">
        <v>261</v>
      </c>
      <c r="AB8" s="10">
        <v>272</v>
      </c>
      <c r="AC8" s="29">
        <v>533</v>
      </c>
      <c r="AD8" s="10">
        <v>269</v>
      </c>
      <c r="AE8" s="10">
        <v>277</v>
      </c>
      <c r="AF8" s="29">
        <v>546</v>
      </c>
      <c r="AG8" s="10">
        <v>272</v>
      </c>
      <c r="AH8" s="10">
        <v>273</v>
      </c>
      <c r="AI8" s="29">
        <v>545</v>
      </c>
      <c r="AJ8" s="10">
        <v>284</v>
      </c>
      <c r="AK8" s="10">
        <v>282</v>
      </c>
      <c r="AL8">
        <v>566</v>
      </c>
      <c r="AM8" s="10">
        <v>289</v>
      </c>
      <c r="AN8" s="10">
        <v>282</v>
      </c>
      <c r="AO8" s="29">
        <v>571</v>
      </c>
      <c r="AP8" s="10">
        <v>279</v>
      </c>
      <c r="AQ8" s="10">
        <v>278</v>
      </c>
      <c r="AR8" s="29">
        <v>557</v>
      </c>
      <c r="AS8" s="36">
        <v>286</v>
      </c>
      <c r="AT8" s="36">
        <v>282</v>
      </c>
      <c r="AU8" s="41">
        <v>568</v>
      </c>
      <c r="AV8" s="48">
        <v>86</v>
      </c>
      <c r="AW8" s="49">
        <v>382</v>
      </c>
      <c r="AX8" s="49">
        <v>77</v>
      </c>
      <c r="AY8" s="49">
        <v>99</v>
      </c>
      <c r="AZ8" s="49">
        <v>394</v>
      </c>
      <c r="BA8" s="49">
        <v>73</v>
      </c>
      <c r="BB8" s="49">
        <v>103</v>
      </c>
      <c r="BC8" s="49">
        <v>389</v>
      </c>
      <c r="BD8" s="49">
        <v>79</v>
      </c>
      <c r="BE8" s="49">
        <v>102</v>
      </c>
      <c r="BF8" s="49">
        <v>386</v>
      </c>
      <c r="BG8" s="49">
        <v>69</v>
      </c>
      <c r="BH8" s="31">
        <v>100</v>
      </c>
      <c r="BI8" s="31">
        <v>391</v>
      </c>
      <c r="BJ8" s="31">
        <v>77</v>
      </c>
      <c r="BK8" s="112">
        <v>37</v>
      </c>
      <c r="BL8" s="88">
        <v>83</v>
      </c>
      <c r="BM8" s="92">
        <f t="shared" si="0"/>
        <v>120</v>
      </c>
      <c r="BN8" s="89">
        <v>127</v>
      </c>
      <c r="BO8" s="89">
        <v>90</v>
      </c>
      <c r="BP8" s="93">
        <f t="shared" si="1"/>
        <v>217</v>
      </c>
      <c r="BQ8" s="90">
        <v>25</v>
      </c>
      <c r="BR8" s="90">
        <v>52</v>
      </c>
      <c r="BS8" s="94">
        <f t="shared" si="2"/>
        <v>77</v>
      </c>
      <c r="BT8" s="91">
        <v>14</v>
      </c>
      <c r="BU8" s="91">
        <v>7</v>
      </c>
      <c r="BV8" s="95">
        <f t="shared" si="3"/>
        <v>21</v>
      </c>
      <c r="BW8" s="96">
        <f t="shared" si="4"/>
        <v>435</v>
      </c>
      <c r="BX8" s="96">
        <f>206+234</f>
        <v>440</v>
      </c>
      <c r="BY8" s="113">
        <f t="shared" si="5"/>
        <v>5</v>
      </c>
      <c r="BZ8" s="112">
        <v>34</v>
      </c>
      <c r="CA8" s="88">
        <v>66</v>
      </c>
      <c r="CB8" s="92">
        <f t="shared" si="6"/>
        <v>100</v>
      </c>
      <c r="CC8" s="89">
        <v>126</v>
      </c>
      <c r="CD8" s="89">
        <v>76</v>
      </c>
      <c r="CE8" s="93">
        <f t="shared" si="7"/>
        <v>202</v>
      </c>
      <c r="CF8" s="90">
        <v>44</v>
      </c>
      <c r="CG8" s="90">
        <v>77</v>
      </c>
      <c r="CH8" s="94">
        <f t="shared" si="8"/>
        <v>121</v>
      </c>
      <c r="CI8" s="91">
        <v>18</v>
      </c>
      <c r="CJ8" s="91">
        <v>12</v>
      </c>
      <c r="CK8" s="95">
        <f t="shared" si="9"/>
        <v>30</v>
      </c>
      <c r="CL8" s="113">
        <v>15</v>
      </c>
      <c r="CM8" s="57">
        <v>66.032953105196455</v>
      </c>
      <c r="CN8" s="58">
        <v>65.019011406844115</v>
      </c>
      <c r="CO8" s="58">
        <v>64.00506970849176</v>
      </c>
      <c r="CP8" s="58">
        <v>65.145754119138147</v>
      </c>
      <c r="CQ8" s="58">
        <v>66.159695817490501</v>
      </c>
      <c r="CR8" s="58">
        <v>67.553865652724966</v>
      </c>
      <c r="CS8" s="58">
        <v>69.201520912547537</v>
      </c>
      <c r="CT8" s="58">
        <v>69.07477820025349</v>
      </c>
      <c r="CU8" s="58">
        <v>71.736375158428388</v>
      </c>
      <c r="CV8" s="58">
        <v>72.370088719898604</v>
      </c>
      <c r="CW8" s="58">
        <v>70.595690747782001</v>
      </c>
      <c r="CX8" s="119">
        <f t="shared" si="10"/>
        <v>71.98986058301648</v>
      </c>
      <c r="CY8" s="23"/>
      <c r="CZ8" s="78">
        <v>7.89</v>
      </c>
      <c r="DA8" s="25">
        <v>7.89</v>
      </c>
      <c r="DB8" s="25">
        <v>7.89</v>
      </c>
      <c r="DC8" s="25">
        <v>7.89</v>
      </c>
      <c r="DD8" s="25">
        <v>7.89</v>
      </c>
      <c r="DE8" s="25">
        <v>7.89</v>
      </c>
      <c r="DF8" s="25">
        <v>7.89</v>
      </c>
      <c r="DG8" s="25">
        <v>7.89</v>
      </c>
      <c r="DH8" s="25">
        <v>7.89</v>
      </c>
      <c r="DI8" s="56">
        <v>7.89</v>
      </c>
      <c r="DJ8" s="61">
        <v>7.89</v>
      </c>
      <c r="DK8" s="61">
        <v>7.89</v>
      </c>
      <c r="DL8" s="83">
        <v>521</v>
      </c>
      <c r="DM8">
        <v>513</v>
      </c>
      <c r="DN8">
        <v>505</v>
      </c>
      <c r="DO8">
        <v>514</v>
      </c>
      <c r="DP8">
        <v>522</v>
      </c>
      <c r="DQ8">
        <v>533</v>
      </c>
      <c r="DR8">
        <v>546</v>
      </c>
      <c r="DS8">
        <v>545</v>
      </c>
      <c r="DT8">
        <v>566</v>
      </c>
      <c r="DU8">
        <v>571</v>
      </c>
      <c r="DV8" s="22">
        <v>557</v>
      </c>
      <c r="DW8" s="67">
        <v>568</v>
      </c>
    </row>
    <row r="9" spans="1:127">
      <c r="A9" s="16" t="s">
        <v>12</v>
      </c>
      <c r="B9" s="97">
        <v>516</v>
      </c>
      <c r="C9" s="98">
        <v>553</v>
      </c>
      <c r="D9" s="98">
        <v>660</v>
      </c>
      <c r="E9" s="98">
        <v>569</v>
      </c>
      <c r="F9" s="98">
        <v>558</v>
      </c>
      <c r="G9" s="98">
        <v>480</v>
      </c>
      <c r="H9" s="98">
        <v>439</v>
      </c>
      <c r="I9" s="98">
        <v>452</v>
      </c>
      <c r="J9" s="98">
        <v>490</v>
      </c>
      <c r="K9" s="102">
        <v>477</v>
      </c>
      <c r="L9">
        <v>237</v>
      </c>
      <c r="M9">
        <v>242</v>
      </c>
      <c r="N9" s="25">
        <v>479</v>
      </c>
      <c r="O9">
        <v>237</v>
      </c>
      <c r="P9">
        <v>244</v>
      </c>
      <c r="Q9" s="25">
        <v>481</v>
      </c>
      <c r="R9">
        <v>239</v>
      </c>
      <c r="S9">
        <v>238</v>
      </c>
      <c r="T9" s="25">
        <v>477</v>
      </c>
      <c r="U9" s="9">
        <v>246</v>
      </c>
      <c r="V9" s="9">
        <v>249</v>
      </c>
      <c r="W9" s="28">
        <v>495</v>
      </c>
      <c r="X9" s="10">
        <v>247</v>
      </c>
      <c r="Y9" s="9">
        <v>245</v>
      </c>
      <c r="Z9">
        <v>491</v>
      </c>
      <c r="AA9" s="10">
        <v>247</v>
      </c>
      <c r="AB9" s="10">
        <v>243</v>
      </c>
      <c r="AC9" s="29">
        <v>490</v>
      </c>
      <c r="AD9" s="10">
        <v>248</v>
      </c>
      <c r="AE9" s="10">
        <v>243</v>
      </c>
      <c r="AF9" s="29">
        <v>491</v>
      </c>
      <c r="AG9" s="10">
        <v>250</v>
      </c>
      <c r="AH9" s="10">
        <v>238</v>
      </c>
      <c r="AI9" s="29">
        <v>488</v>
      </c>
      <c r="AJ9" s="10">
        <v>244</v>
      </c>
      <c r="AK9" s="10">
        <v>238</v>
      </c>
      <c r="AL9">
        <v>482</v>
      </c>
      <c r="AM9" s="10">
        <v>245</v>
      </c>
      <c r="AN9" s="10">
        <v>235</v>
      </c>
      <c r="AO9" s="29">
        <v>480</v>
      </c>
      <c r="AP9" s="10">
        <v>238</v>
      </c>
      <c r="AQ9" s="10">
        <v>239</v>
      </c>
      <c r="AR9" s="29">
        <v>477</v>
      </c>
      <c r="AS9" s="35">
        <v>238</v>
      </c>
      <c r="AT9" s="35">
        <v>242</v>
      </c>
      <c r="AU9" s="42">
        <v>480</v>
      </c>
      <c r="AV9" s="48">
        <v>83</v>
      </c>
      <c r="AW9" s="49">
        <v>340</v>
      </c>
      <c r="AX9" s="49">
        <v>65</v>
      </c>
      <c r="AY9" s="49">
        <v>82</v>
      </c>
      <c r="AZ9" s="49">
        <v>335</v>
      </c>
      <c r="BA9" s="49">
        <v>65</v>
      </c>
      <c r="BB9" s="49">
        <v>83</v>
      </c>
      <c r="BC9" s="49">
        <v>331</v>
      </c>
      <c r="BD9" s="49">
        <v>66</v>
      </c>
      <c r="BE9" s="49">
        <v>80</v>
      </c>
      <c r="BF9" s="49">
        <v>332</v>
      </c>
      <c r="BG9" s="49">
        <v>65</v>
      </c>
      <c r="BH9" s="50">
        <v>79</v>
      </c>
      <c r="BI9" s="50">
        <v>338</v>
      </c>
      <c r="BJ9" s="53">
        <v>167</v>
      </c>
      <c r="BK9" s="112">
        <v>41</v>
      </c>
      <c r="BL9" s="92">
        <v>74</v>
      </c>
      <c r="BM9" s="92">
        <f t="shared" si="0"/>
        <v>115</v>
      </c>
      <c r="BN9" s="93">
        <v>105</v>
      </c>
      <c r="BO9" s="93">
        <v>71</v>
      </c>
      <c r="BP9" s="93">
        <f t="shared" si="1"/>
        <v>176</v>
      </c>
      <c r="BQ9" s="94">
        <v>27</v>
      </c>
      <c r="BR9" s="94">
        <v>37</v>
      </c>
      <c r="BS9" s="94">
        <f t="shared" si="2"/>
        <v>64</v>
      </c>
      <c r="BT9" s="95">
        <v>8</v>
      </c>
      <c r="BU9" s="95">
        <v>7</v>
      </c>
      <c r="BV9" s="95">
        <f t="shared" si="3"/>
        <v>15</v>
      </c>
      <c r="BW9" s="96">
        <f t="shared" si="4"/>
        <v>370</v>
      </c>
      <c r="BX9" s="96">
        <f>184+190</f>
        <v>374</v>
      </c>
      <c r="BY9" s="113">
        <f t="shared" si="5"/>
        <v>4</v>
      </c>
      <c r="BZ9" s="112">
        <v>29</v>
      </c>
      <c r="CA9" s="92">
        <v>56</v>
      </c>
      <c r="CB9" s="92">
        <f t="shared" si="6"/>
        <v>85</v>
      </c>
      <c r="CC9" s="93">
        <v>89</v>
      </c>
      <c r="CD9" s="93">
        <v>65</v>
      </c>
      <c r="CE9" s="93">
        <f t="shared" si="7"/>
        <v>154</v>
      </c>
      <c r="CF9" s="94">
        <v>46</v>
      </c>
      <c r="CG9" s="94">
        <v>55</v>
      </c>
      <c r="CH9" s="94">
        <f t="shared" si="8"/>
        <v>101</v>
      </c>
      <c r="CI9" s="95">
        <v>15</v>
      </c>
      <c r="CJ9" s="95">
        <v>15</v>
      </c>
      <c r="CK9" s="95">
        <f t="shared" si="9"/>
        <v>30</v>
      </c>
      <c r="CL9" s="113">
        <v>11</v>
      </c>
      <c r="CM9" s="57">
        <v>126.38522427440633</v>
      </c>
      <c r="CN9" s="58">
        <v>126.57894736842105</v>
      </c>
      <c r="CO9" s="58">
        <v>125.52631578947368</v>
      </c>
      <c r="CP9" s="58">
        <v>130.26315789473685</v>
      </c>
      <c r="CQ9" s="58">
        <v>129.21052631578948</v>
      </c>
      <c r="CR9" s="58">
        <v>128.94736842105263</v>
      </c>
      <c r="CS9" s="58">
        <v>129.21052631578948</v>
      </c>
      <c r="CT9" s="58">
        <v>128.42105263157896</v>
      </c>
      <c r="CU9" s="58">
        <v>126.8421052631579</v>
      </c>
      <c r="CV9" s="58">
        <v>126.31578947368422</v>
      </c>
      <c r="CW9" s="58">
        <v>125.52631578947368</v>
      </c>
      <c r="CX9" s="119">
        <f t="shared" si="10"/>
        <v>126.31578947368422</v>
      </c>
      <c r="CY9" s="23"/>
      <c r="CZ9" s="78">
        <v>3.79</v>
      </c>
      <c r="DA9" s="25">
        <v>3.8</v>
      </c>
      <c r="DB9" s="25">
        <v>3.8</v>
      </c>
      <c r="DC9" s="25">
        <v>3.8</v>
      </c>
      <c r="DD9" s="25">
        <v>3.8</v>
      </c>
      <c r="DE9" s="25">
        <v>3.8</v>
      </c>
      <c r="DF9" s="25">
        <v>3.8</v>
      </c>
      <c r="DG9" s="25">
        <v>3.8</v>
      </c>
      <c r="DH9" s="25">
        <v>3.8</v>
      </c>
      <c r="DI9" s="56">
        <v>3.8</v>
      </c>
      <c r="DJ9" s="61">
        <v>3.8</v>
      </c>
      <c r="DK9" s="61">
        <v>3.8</v>
      </c>
      <c r="DL9" s="83">
        <v>479</v>
      </c>
      <c r="DM9">
        <v>481</v>
      </c>
      <c r="DN9">
        <v>477</v>
      </c>
      <c r="DO9">
        <v>495</v>
      </c>
      <c r="DP9">
        <v>491</v>
      </c>
      <c r="DQ9">
        <v>490</v>
      </c>
      <c r="DR9">
        <v>491</v>
      </c>
      <c r="DS9">
        <v>488</v>
      </c>
      <c r="DT9">
        <v>482</v>
      </c>
      <c r="DU9">
        <v>480</v>
      </c>
      <c r="DV9" s="22">
        <v>477</v>
      </c>
      <c r="DW9" s="68">
        <v>480</v>
      </c>
    </row>
    <row r="10" spans="1:127">
      <c r="A10" s="16" t="s">
        <v>13</v>
      </c>
      <c r="B10" s="97">
        <v>810</v>
      </c>
      <c r="C10" s="98">
        <v>739</v>
      </c>
      <c r="D10" s="98">
        <v>810</v>
      </c>
      <c r="E10" s="98">
        <v>628</v>
      </c>
      <c r="F10" s="98">
        <v>625</v>
      </c>
      <c r="G10" s="98">
        <v>554</v>
      </c>
      <c r="H10" s="98">
        <v>432</v>
      </c>
      <c r="I10" s="98">
        <v>358</v>
      </c>
      <c r="J10" s="98">
        <v>410</v>
      </c>
      <c r="K10" s="102">
        <v>459</v>
      </c>
      <c r="L10">
        <v>189</v>
      </c>
      <c r="M10">
        <v>237</v>
      </c>
      <c r="N10" s="25">
        <v>426</v>
      </c>
      <c r="O10">
        <v>182</v>
      </c>
      <c r="P10">
        <v>222</v>
      </c>
      <c r="Q10" s="25">
        <v>404</v>
      </c>
      <c r="R10">
        <v>179</v>
      </c>
      <c r="S10">
        <v>229</v>
      </c>
      <c r="T10" s="25">
        <v>408</v>
      </c>
      <c r="U10" s="9">
        <v>178</v>
      </c>
      <c r="V10" s="9">
        <v>228</v>
      </c>
      <c r="W10" s="28">
        <v>406</v>
      </c>
      <c r="X10" s="10">
        <v>192</v>
      </c>
      <c r="Y10" s="9">
        <v>229</v>
      </c>
      <c r="Z10">
        <v>411</v>
      </c>
      <c r="AA10" s="10">
        <v>192</v>
      </c>
      <c r="AB10" s="10">
        <v>236</v>
      </c>
      <c r="AC10" s="29">
        <v>428</v>
      </c>
      <c r="AD10" s="10">
        <v>206</v>
      </c>
      <c r="AE10" s="10">
        <v>243</v>
      </c>
      <c r="AF10" s="29">
        <v>449</v>
      </c>
      <c r="AG10" s="10">
        <v>209</v>
      </c>
      <c r="AH10" s="10">
        <v>249</v>
      </c>
      <c r="AI10" s="29">
        <v>458</v>
      </c>
      <c r="AJ10" s="10">
        <v>207</v>
      </c>
      <c r="AK10" s="10">
        <v>253</v>
      </c>
      <c r="AL10">
        <v>460</v>
      </c>
      <c r="AM10" s="10">
        <v>210</v>
      </c>
      <c r="AN10" s="10">
        <v>247</v>
      </c>
      <c r="AO10" s="29">
        <v>457</v>
      </c>
      <c r="AP10" s="10">
        <v>214</v>
      </c>
      <c r="AQ10" s="10">
        <v>245</v>
      </c>
      <c r="AR10" s="29">
        <v>459</v>
      </c>
      <c r="AS10" s="35">
        <v>211</v>
      </c>
      <c r="AT10" s="35">
        <v>238</v>
      </c>
      <c r="AU10" s="43">
        <v>449</v>
      </c>
      <c r="AV10" s="48">
        <v>99</v>
      </c>
      <c r="AW10" s="49">
        <v>292</v>
      </c>
      <c r="AX10" s="49">
        <v>67</v>
      </c>
      <c r="AY10" s="49">
        <v>108</v>
      </c>
      <c r="AZ10" s="49">
        <v>285</v>
      </c>
      <c r="BA10" s="49">
        <v>67</v>
      </c>
      <c r="BB10" s="49">
        <v>112</v>
      </c>
      <c r="BC10" s="49">
        <v>281</v>
      </c>
      <c r="BD10" s="49">
        <v>64</v>
      </c>
      <c r="BE10" s="49">
        <v>91</v>
      </c>
      <c r="BF10" s="49">
        <v>299</v>
      </c>
      <c r="BG10" s="49">
        <v>69</v>
      </c>
      <c r="BH10" s="50">
        <v>83</v>
      </c>
      <c r="BI10" s="50">
        <v>298</v>
      </c>
      <c r="BJ10" s="53">
        <v>68</v>
      </c>
      <c r="BK10" s="112">
        <v>33</v>
      </c>
      <c r="BL10" s="92">
        <v>77</v>
      </c>
      <c r="BM10" s="92">
        <f t="shared" si="0"/>
        <v>110</v>
      </c>
      <c r="BN10" s="93">
        <v>88</v>
      </c>
      <c r="BO10" s="93">
        <v>57</v>
      </c>
      <c r="BP10" s="93">
        <f t="shared" si="1"/>
        <v>145</v>
      </c>
      <c r="BQ10" s="94">
        <v>20</v>
      </c>
      <c r="BR10" s="94">
        <v>33</v>
      </c>
      <c r="BS10" s="94">
        <f t="shared" si="2"/>
        <v>53</v>
      </c>
      <c r="BT10" s="95">
        <v>6</v>
      </c>
      <c r="BU10" s="95">
        <v>3</v>
      </c>
      <c r="BV10" s="95">
        <f t="shared" si="3"/>
        <v>9</v>
      </c>
      <c r="BW10" s="96">
        <f t="shared" si="4"/>
        <v>317</v>
      </c>
      <c r="BX10" s="96">
        <f>148+170</f>
        <v>318</v>
      </c>
      <c r="BY10" s="113">
        <f t="shared" si="5"/>
        <v>1</v>
      </c>
      <c r="BZ10" s="112">
        <v>30</v>
      </c>
      <c r="CA10" s="92">
        <v>65</v>
      </c>
      <c r="CB10" s="92">
        <f t="shared" si="6"/>
        <v>95</v>
      </c>
      <c r="CC10" s="93">
        <v>78</v>
      </c>
      <c r="CD10" s="93">
        <v>58</v>
      </c>
      <c r="CE10" s="93">
        <f t="shared" si="7"/>
        <v>136</v>
      </c>
      <c r="CF10" s="94">
        <v>35</v>
      </c>
      <c r="CG10" s="94">
        <v>47</v>
      </c>
      <c r="CH10" s="94">
        <f t="shared" si="8"/>
        <v>82</v>
      </c>
      <c r="CI10" s="95">
        <v>5</v>
      </c>
      <c r="CJ10" s="95">
        <v>8</v>
      </c>
      <c r="CK10" s="95">
        <f t="shared" si="9"/>
        <v>13</v>
      </c>
      <c r="CL10" s="113">
        <v>14</v>
      </c>
      <c r="CM10" s="57">
        <v>61.649782923299561</v>
      </c>
      <c r="CN10" s="58">
        <v>58.465991316931984</v>
      </c>
      <c r="CO10" s="58">
        <v>59.044862518089722</v>
      </c>
      <c r="CP10" s="58">
        <v>58.755426917510853</v>
      </c>
      <c r="CQ10" s="58">
        <v>59.479015918958034</v>
      </c>
      <c r="CR10" s="58">
        <v>61.939218523878438</v>
      </c>
      <c r="CS10" s="58">
        <v>64.978292329956588</v>
      </c>
      <c r="CT10" s="58">
        <v>66.280752532561507</v>
      </c>
      <c r="CU10" s="58">
        <v>66.570188133140377</v>
      </c>
      <c r="CV10" s="58">
        <v>66.136034732272066</v>
      </c>
      <c r="CW10" s="58">
        <v>66.425470332850935</v>
      </c>
      <c r="CX10" s="119">
        <f t="shared" si="10"/>
        <v>64.978292329956588</v>
      </c>
      <c r="CY10" s="23"/>
      <c r="CZ10" s="78">
        <v>6.91</v>
      </c>
      <c r="DA10" s="25">
        <v>6.91</v>
      </c>
      <c r="DB10" s="25">
        <v>6.91</v>
      </c>
      <c r="DC10" s="25">
        <v>6.91</v>
      </c>
      <c r="DD10" s="25">
        <v>6.91</v>
      </c>
      <c r="DE10" s="25">
        <v>6.91</v>
      </c>
      <c r="DF10" s="25">
        <v>6.91</v>
      </c>
      <c r="DG10" s="25">
        <v>6.91</v>
      </c>
      <c r="DH10" s="25">
        <v>6.91</v>
      </c>
      <c r="DI10" s="56">
        <v>6.91</v>
      </c>
      <c r="DJ10" s="62">
        <v>6.91</v>
      </c>
      <c r="DK10" s="62">
        <v>6.91</v>
      </c>
      <c r="DL10" s="83">
        <v>426</v>
      </c>
      <c r="DM10">
        <v>404</v>
      </c>
      <c r="DN10">
        <v>408</v>
      </c>
      <c r="DO10">
        <v>406</v>
      </c>
      <c r="DP10">
        <v>411</v>
      </c>
      <c r="DQ10">
        <v>428</v>
      </c>
      <c r="DR10">
        <v>449</v>
      </c>
      <c r="DS10">
        <v>458</v>
      </c>
      <c r="DT10">
        <v>460</v>
      </c>
      <c r="DU10">
        <v>457</v>
      </c>
      <c r="DV10" s="22">
        <v>459</v>
      </c>
      <c r="DW10" s="69">
        <v>449</v>
      </c>
    </row>
    <row r="11" spans="1:127">
      <c r="A11" s="16" t="s">
        <v>14</v>
      </c>
      <c r="B11" s="97">
        <v>512</v>
      </c>
      <c r="C11" s="98">
        <v>489</v>
      </c>
      <c r="D11" s="98">
        <v>524</v>
      </c>
      <c r="E11" s="98">
        <v>414</v>
      </c>
      <c r="F11" s="98">
        <v>435</v>
      </c>
      <c r="G11" s="98">
        <v>368</v>
      </c>
      <c r="H11" s="98">
        <v>330</v>
      </c>
      <c r="I11" s="98">
        <v>278</v>
      </c>
      <c r="J11" s="98">
        <v>258</v>
      </c>
      <c r="K11" s="102">
        <v>245</v>
      </c>
      <c r="L11">
        <v>130</v>
      </c>
      <c r="M11">
        <v>130</v>
      </c>
      <c r="N11" s="25">
        <v>260</v>
      </c>
      <c r="O11">
        <v>130</v>
      </c>
      <c r="P11">
        <v>123</v>
      </c>
      <c r="Q11" s="25">
        <v>253</v>
      </c>
      <c r="R11">
        <v>30</v>
      </c>
      <c r="S11">
        <v>120</v>
      </c>
      <c r="T11" s="25">
        <v>150</v>
      </c>
      <c r="U11" s="9">
        <v>135</v>
      </c>
      <c r="V11" s="9">
        <v>118</v>
      </c>
      <c r="W11" s="28">
        <v>253</v>
      </c>
      <c r="X11" s="10">
        <v>138</v>
      </c>
      <c r="Y11" s="9">
        <v>118</v>
      </c>
      <c r="Z11">
        <v>257</v>
      </c>
      <c r="AA11" s="10">
        <v>138</v>
      </c>
      <c r="AB11" s="10">
        <v>118</v>
      </c>
      <c r="AC11" s="29">
        <v>256</v>
      </c>
      <c r="AD11" s="10">
        <v>138</v>
      </c>
      <c r="AE11" s="10">
        <v>119</v>
      </c>
      <c r="AF11" s="29">
        <v>257</v>
      </c>
      <c r="AG11" s="10">
        <v>138</v>
      </c>
      <c r="AH11" s="10">
        <v>123</v>
      </c>
      <c r="AI11" s="29">
        <v>261</v>
      </c>
      <c r="AJ11" s="10">
        <v>138</v>
      </c>
      <c r="AK11" s="10">
        <v>118</v>
      </c>
      <c r="AL11">
        <v>256</v>
      </c>
      <c r="AM11" s="10">
        <v>137</v>
      </c>
      <c r="AN11" s="10">
        <v>119</v>
      </c>
      <c r="AO11" s="29">
        <v>256</v>
      </c>
      <c r="AP11" s="10">
        <v>130</v>
      </c>
      <c r="AQ11" s="10">
        <v>115</v>
      </c>
      <c r="AR11" s="29">
        <v>245</v>
      </c>
      <c r="AS11" s="35">
        <v>129</v>
      </c>
      <c r="AT11" s="35">
        <v>118</v>
      </c>
      <c r="AU11" s="43">
        <v>247</v>
      </c>
      <c r="AV11" s="48">
        <v>40</v>
      </c>
      <c r="AW11" s="49">
        <v>173</v>
      </c>
      <c r="AX11" s="49">
        <v>48</v>
      </c>
      <c r="AY11" s="49">
        <v>44</v>
      </c>
      <c r="AZ11" s="49">
        <v>168</v>
      </c>
      <c r="BA11" s="49">
        <v>44</v>
      </c>
      <c r="BB11" s="49">
        <v>46</v>
      </c>
      <c r="BC11" s="49">
        <v>168</v>
      </c>
      <c r="BD11" s="49">
        <v>42</v>
      </c>
      <c r="BE11" s="49">
        <v>41</v>
      </c>
      <c r="BF11" s="49">
        <v>162</v>
      </c>
      <c r="BG11" s="49">
        <v>42</v>
      </c>
      <c r="BH11" s="50">
        <v>43</v>
      </c>
      <c r="BI11" s="50">
        <v>162</v>
      </c>
      <c r="BJ11" s="53">
        <v>42</v>
      </c>
      <c r="BK11" s="112">
        <v>27</v>
      </c>
      <c r="BL11" s="92">
        <v>57</v>
      </c>
      <c r="BM11" s="92">
        <f t="shared" si="0"/>
        <v>84</v>
      </c>
      <c r="BN11" s="93">
        <v>68</v>
      </c>
      <c r="BO11" s="93">
        <v>38</v>
      </c>
      <c r="BP11" s="93">
        <f t="shared" si="1"/>
        <v>106</v>
      </c>
      <c r="BQ11" s="94">
        <v>11</v>
      </c>
      <c r="BR11" s="94">
        <v>17</v>
      </c>
      <c r="BS11" s="94">
        <f t="shared" si="2"/>
        <v>28</v>
      </c>
      <c r="BT11" s="95">
        <v>1</v>
      </c>
      <c r="BU11" s="95">
        <v>4</v>
      </c>
      <c r="BV11" s="95">
        <f t="shared" si="3"/>
        <v>5</v>
      </c>
      <c r="BW11" s="96">
        <f t="shared" si="4"/>
        <v>223</v>
      </c>
      <c r="BX11" s="96">
        <f>108+119</f>
        <v>227</v>
      </c>
      <c r="BY11" s="113">
        <f t="shared" si="5"/>
        <v>4</v>
      </c>
      <c r="BZ11" s="112">
        <v>19</v>
      </c>
      <c r="CA11" s="92">
        <v>31</v>
      </c>
      <c r="CB11" s="92">
        <f t="shared" si="6"/>
        <v>50</v>
      </c>
      <c r="CC11" s="93">
        <v>60</v>
      </c>
      <c r="CD11" s="93">
        <v>30</v>
      </c>
      <c r="CE11" s="93">
        <f t="shared" si="7"/>
        <v>90</v>
      </c>
      <c r="CF11" s="94">
        <v>11</v>
      </c>
      <c r="CG11" s="94">
        <v>22</v>
      </c>
      <c r="CH11" s="94">
        <f t="shared" si="8"/>
        <v>33</v>
      </c>
      <c r="CI11" s="95">
        <v>2</v>
      </c>
      <c r="CJ11" s="95">
        <v>9</v>
      </c>
      <c r="CK11" s="95">
        <f t="shared" si="9"/>
        <v>11</v>
      </c>
      <c r="CL11" s="113">
        <v>4</v>
      </c>
      <c r="CM11" s="57">
        <v>57.906458797327389</v>
      </c>
      <c r="CN11" s="58">
        <v>56.347438752783958</v>
      </c>
      <c r="CO11" s="58">
        <v>33.407572383073493</v>
      </c>
      <c r="CP11" s="58">
        <v>56.347438752783958</v>
      </c>
      <c r="CQ11" s="58">
        <v>57.238307349665924</v>
      </c>
      <c r="CR11" s="58">
        <v>57.01559020044543</v>
      </c>
      <c r="CS11" s="58">
        <v>57.238307349665924</v>
      </c>
      <c r="CT11" s="58">
        <v>58.129175946547882</v>
      </c>
      <c r="CU11" s="58">
        <v>57.01559020044543</v>
      </c>
      <c r="CV11" s="58">
        <v>57.142857142857139</v>
      </c>
      <c r="CW11" s="58">
        <v>54.687499999999993</v>
      </c>
      <c r="CX11" s="119">
        <f t="shared" si="10"/>
        <v>55.133928571428569</v>
      </c>
      <c r="CY11" s="23"/>
      <c r="CZ11" s="78">
        <v>4.49</v>
      </c>
      <c r="DA11" s="25">
        <v>4.49</v>
      </c>
      <c r="DB11" s="25">
        <v>4.49</v>
      </c>
      <c r="DC11" s="25">
        <v>4.49</v>
      </c>
      <c r="DD11" s="25">
        <v>4.49</v>
      </c>
      <c r="DE11" s="25">
        <v>4.49</v>
      </c>
      <c r="DF11" s="25">
        <v>4.49</v>
      </c>
      <c r="DG11" s="25">
        <v>4.49</v>
      </c>
      <c r="DH11" s="25">
        <v>4.49</v>
      </c>
      <c r="DI11" s="56">
        <v>4.4800000000000004</v>
      </c>
      <c r="DJ11" s="61">
        <v>4.4800000000000004</v>
      </c>
      <c r="DK11" s="61">
        <v>4.4800000000000004</v>
      </c>
      <c r="DL11" s="83">
        <v>260</v>
      </c>
      <c r="DM11">
        <v>253</v>
      </c>
      <c r="DN11">
        <v>150</v>
      </c>
      <c r="DO11">
        <v>253</v>
      </c>
      <c r="DP11">
        <v>257</v>
      </c>
      <c r="DQ11">
        <v>256</v>
      </c>
      <c r="DR11">
        <v>257</v>
      </c>
      <c r="DS11">
        <v>261</v>
      </c>
      <c r="DT11">
        <v>256</v>
      </c>
      <c r="DU11">
        <v>256</v>
      </c>
      <c r="DV11" s="22">
        <v>245</v>
      </c>
      <c r="DW11" s="69">
        <v>247</v>
      </c>
    </row>
    <row r="12" spans="1:127">
      <c r="A12" s="16" t="s">
        <v>15</v>
      </c>
      <c r="B12" s="97">
        <v>483</v>
      </c>
      <c r="C12" s="98">
        <v>505</v>
      </c>
      <c r="D12" s="98">
        <v>515</v>
      </c>
      <c r="E12" s="98">
        <v>411</v>
      </c>
      <c r="F12" s="98">
        <v>408</v>
      </c>
      <c r="G12" s="98">
        <v>384</v>
      </c>
      <c r="H12" s="98">
        <v>331</v>
      </c>
      <c r="I12" s="98">
        <v>315</v>
      </c>
      <c r="J12" s="98">
        <v>284</v>
      </c>
      <c r="K12" s="102">
        <v>295</v>
      </c>
      <c r="L12">
        <v>140</v>
      </c>
      <c r="M12">
        <v>144</v>
      </c>
      <c r="N12" s="25">
        <v>284</v>
      </c>
      <c r="O12">
        <v>143</v>
      </c>
      <c r="P12">
        <v>154</v>
      </c>
      <c r="Q12" s="25">
        <v>297</v>
      </c>
      <c r="R12">
        <v>148</v>
      </c>
      <c r="S12">
        <v>153</v>
      </c>
      <c r="T12" s="25">
        <v>301</v>
      </c>
      <c r="U12" s="9">
        <v>145</v>
      </c>
      <c r="V12" s="9">
        <v>151</v>
      </c>
      <c r="W12" s="28">
        <v>296</v>
      </c>
      <c r="X12" s="10">
        <v>155</v>
      </c>
      <c r="Y12" s="9">
        <v>151</v>
      </c>
      <c r="Z12">
        <v>299</v>
      </c>
      <c r="AA12" s="10">
        <v>155</v>
      </c>
      <c r="AB12" s="10">
        <v>151</v>
      </c>
      <c r="AC12" s="29">
        <v>306</v>
      </c>
      <c r="AD12" s="10">
        <v>161</v>
      </c>
      <c r="AE12" s="10">
        <v>146</v>
      </c>
      <c r="AF12" s="29">
        <v>307</v>
      </c>
      <c r="AG12" s="10">
        <v>158</v>
      </c>
      <c r="AH12" s="10">
        <v>149</v>
      </c>
      <c r="AI12" s="29">
        <v>307</v>
      </c>
      <c r="AJ12" s="10">
        <v>156</v>
      </c>
      <c r="AK12" s="10">
        <v>146</v>
      </c>
      <c r="AL12">
        <v>302</v>
      </c>
      <c r="AM12" s="10">
        <v>154</v>
      </c>
      <c r="AN12" s="10">
        <v>150</v>
      </c>
      <c r="AO12" s="29">
        <v>304</v>
      </c>
      <c r="AP12" s="10">
        <v>149</v>
      </c>
      <c r="AQ12" s="10">
        <v>146</v>
      </c>
      <c r="AR12" s="29">
        <v>295</v>
      </c>
      <c r="AS12" s="35">
        <v>149</v>
      </c>
      <c r="AT12" s="35">
        <v>142</v>
      </c>
      <c r="AU12" s="43">
        <v>291</v>
      </c>
      <c r="AV12" s="48">
        <v>43</v>
      </c>
      <c r="AW12" s="49">
        <v>202</v>
      </c>
      <c r="AX12" s="49">
        <v>62</v>
      </c>
      <c r="AY12" s="49">
        <v>38</v>
      </c>
      <c r="AZ12" s="49">
        <v>206</v>
      </c>
      <c r="BA12" s="49">
        <v>58</v>
      </c>
      <c r="BB12" s="49">
        <v>41</v>
      </c>
      <c r="BC12" s="49">
        <v>206</v>
      </c>
      <c r="BD12" s="49">
        <v>57</v>
      </c>
      <c r="BE12" s="49">
        <v>34</v>
      </c>
      <c r="BF12" s="49">
        <v>204</v>
      </c>
      <c r="BG12" s="49">
        <v>57</v>
      </c>
      <c r="BH12" s="50">
        <v>35</v>
      </c>
      <c r="BI12" s="50">
        <v>200</v>
      </c>
      <c r="BJ12" s="53">
        <v>56</v>
      </c>
      <c r="BK12" s="112">
        <v>20</v>
      </c>
      <c r="BL12" s="92">
        <v>56</v>
      </c>
      <c r="BM12" s="92">
        <f t="shared" si="0"/>
        <v>76</v>
      </c>
      <c r="BN12" s="93">
        <v>74</v>
      </c>
      <c r="BO12" s="93">
        <v>42</v>
      </c>
      <c r="BP12" s="93">
        <f t="shared" si="1"/>
        <v>116</v>
      </c>
      <c r="BQ12" s="94">
        <v>17</v>
      </c>
      <c r="BR12" s="94">
        <v>22</v>
      </c>
      <c r="BS12" s="94">
        <f t="shared" si="2"/>
        <v>39</v>
      </c>
      <c r="BT12" s="95">
        <v>4</v>
      </c>
      <c r="BU12" s="95">
        <v>4</v>
      </c>
      <c r="BV12" s="95">
        <f t="shared" si="3"/>
        <v>8</v>
      </c>
      <c r="BW12" s="96">
        <f t="shared" si="4"/>
        <v>239</v>
      </c>
      <c r="BX12" s="96">
        <f>116+125</f>
        <v>241</v>
      </c>
      <c r="BY12" s="113">
        <f t="shared" si="5"/>
        <v>2</v>
      </c>
      <c r="BZ12" s="112">
        <v>17</v>
      </c>
      <c r="CA12" s="92">
        <v>36</v>
      </c>
      <c r="CB12" s="92">
        <f t="shared" si="6"/>
        <v>53</v>
      </c>
      <c r="CC12" s="93">
        <v>67</v>
      </c>
      <c r="CD12" s="93">
        <v>53</v>
      </c>
      <c r="CE12" s="93">
        <f t="shared" si="7"/>
        <v>120</v>
      </c>
      <c r="CF12" s="94">
        <v>27</v>
      </c>
      <c r="CG12" s="94">
        <v>30</v>
      </c>
      <c r="CH12" s="94">
        <f t="shared" si="8"/>
        <v>57</v>
      </c>
      <c r="CI12" s="95">
        <v>8</v>
      </c>
      <c r="CJ12" s="95">
        <v>6</v>
      </c>
      <c r="CK12" s="95">
        <v>14</v>
      </c>
      <c r="CL12" s="113">
        <v>12</v>
      </c>
      <c r="CM12" s="57">
        <v>64.108352144469535</v>
      </c>
      <c r="CN12" s="58">
        <v>67.042889390519193</v>
      </c>
      <c r="CO12" s="58">
        <v>67.945823927765247</v>
      </c>
      <c r="CP12" s="58">
        <v>66.817155756207683</v>
      </c>
      <c r="CQ12" s="58">
        <v>67.494356659142213</v>
      </c>
      <c r="CR12" s="58">
        <v>69.074492099322796</v>
      </c>
      <c r="CS12" s="58">
        <v>69.300225733634321</v>
      </c>
      <c r="CT12" s="58">
        <v>69.300225733634321</v>
      </c>
      <c r="CU12" s="58">
        <v>68.171557562076757</v>
      </c>
      <c r="CV12" s="58">
        <v>68.623024830699777</v>
      </c>
      <c r="CW12" s="58">
        <v>66.591422121896173</v>
      </c>
      <c r="CX12" s="119">
        <f t="shared" si="10"/>
        <v>65.688487584650119</v>
      </c>
      <c r="CY12" s="23"/>
      <c r="CZ12" s="78">
        <v>4.43</v>
      </c>
      <c r="DA12" s="25">
        <v>4.43</v>
      </c>
      <c r="DB12" s="25">
        <v>4.43</v>
      </c>
      <c r="DC12" s="25">
        <v>4.43</v>
      </c>
      <c r="DD12" s="25">
        <v>4.43</v>
      </c>
      <c r="DE12" s="25">
        <v>4.43</v>
      </c>
      <c r="DF12" s="25">
        <v>4.43</v>
      </c>
      <c r="DG12" s="25">
        <v>4.43</v>
      </c>
      <c r="DH12" s="25">
        <v>4.43</v>
      </c>
      <c r="DI12" s="56">
        <v>4.43</v>
      </c>
      <c r="DJ12" s="61">
        <v>4.43</v>
      </c>
      <c r="DK12" s="61">
        <v>4.43</v>
      </c>
      <c r="DL12" s="83">
        <v>284</v>
      </c>
      <c r="DM12">
        <v>297</v>
      </c>
      <c r="DN12">
        <v>301</v>
      </c>
      <c r="DO12">
        <v>296</v>
      </c>
      <c r="DP12">
        <v>299</v>
      </c>
      <c r="DQ12">
        <v>306</v>
      </c>
      <c r="DR12">
        <v>307</v>
      </c>
      <c r="DS12">
        <v>307</v>
      </c>
      <c r="DT12">
        <v>302</v>
      </c>
      <c r="DU12">
        <v>304</v>
      </c>
      <c r="DV12" s="22">
        <v>295</v>
      </c>
      <c r="DW12" s="69">
        <v>291</v>
      </c>
    </row>
    <row r="13" spans="1:127">
      <c r="A13" s="16" t="s">
        <v>16</v>
      </c>
      <c r="B13" s="97">
        <v>556</v>
      </c>
      <c r="C13" s="98">
        <v>581</v>
      </c>
      <c r="D13" s="98">
        <v>570</v>
      </c>
      <c r="E13" s="98">
        <v>537</v>
      </c>
      <c r="F13" s="98">
        <v>575</v>
      </c>
      <c r="G13" s="98">
        <v>562</v>
      </c>
      <c r="H13" s="98">
        <v>531</v>
      </c>
      <c r="I13" s="98">
        <v>483</v>
      </c>
      <c r="J13" s="98">
        <v>474</v>
      </c>
      <c r="K13" s="104">
        <v>502</v>
      </c>
      <c r="L13">
        <v>227</v>
      </c>
      <c r="M13">
        <v>244</v>
      </c>
      <c r="N13" s="25">
        <v>471</v>
      </c>
      <c r="O13">
        <v>225</v>
      </c>
      <c r="P13">
        <v>245</v>
      </c>
      <c r="Q13" s="25">
        <v>470</v>
      </c>
      <c r="R13">
        <v>226</v>
      </c>
      <c r="S13">
        <v>238</v>
      </c>
      <c r="T13" s="25">
        <v>464</v>
      </c>
      <c r="U13" s="9">
        <v>223</v>
      </c>
      <c r="V13" s="9">
        <v>241</v>
      </c>
      <c r="W13" s="28">
        <v>464</v>
      </c>
      <c r="X13" s="10">
        <v>232</v>
      </c>
      <c r="Y13" s="9">
        <v>237</v>
      </c>
      <c r="Z13">
        <v>466</v>
      </c>
      <c r="AA13" s="10">
        <v>232</v>
      </c>
      <c r="AB13" s="10">
        <v>239</v>
      </c>
      <c r="AC13" s="29">
        <v>471</v>
      </c>
      <c r="AD13" s="10">
        <v>226</v>
      </c>
      <c r="AE13" s="10">
        <v>245</v>
      </c>
      <c r="AF13" s="29">
        <v>471</v>
      </c>
      <c r="AG13" s="10">
        <v>234</v>
      </c>
      <c r="AH13" s="10">
        <v>251</v>
      </c>
      <c r="AI13" s="29">
        <v>485</v>
      </c>
      <c r="AJ13" s="10">
        <v>235</v>
      </c>
      <c r="AK13" s="10">
        <v>250</v>
      </c>
      <c r="AL13">
        <v>485</v>
      </c>
      <c r="AM13" s="10">
        <v>239</v>
      </c>
      <c r="AN13" s="10">
        <v>248</v>
      </c>
      <c r="AO13" s="29">
        <v>487</v>
      </c>
      <c r="AP13" s="10">
        <v>250</v>
      </c>
      <c r="AQ13" s="10">
        <v>252</v>
      </c>
      <c r="AR13" s="29">
        <v>502</v>
      </c>
      <c r="AS13" s="35">
        <v>250</v>
      </c>
      <c r="AT13" s="35">
        <v>251</v>
      </c>
      <c r="AU13" s="43">
        <v>501</v>
      </c>
      <c r="AV13" s="48">
        <v>74</v>
      </c>
      <c r="AW13" s="49">
        <v>329</v>
      </c>
      <c r="AX13" s="49">
        <v>82</v>
      </c>
      <c r="AY13" s="49">
        <v>71</v>
      </c>
      <c r="AZ13" s="49">
        <v>333</v>
      </c>
      <c r="BA13" s="49">
        <v>81</v>
      </c>
      <c r="BB13" s="49">
        <v>75</v>
      </c>
      <c r="BC13" s="49">
        <v>333</v>
      </c>
      <c r="BD13" s="49">
        <v>79</v>
      </c>
      <c r="BE13" s="49">
        <v>84</v>
      </c>
      <c r="BF13" s="49">
        <v>342</v>
      </c>
      <c r="BG13" s="49">
        <v>76</v>
      </c>
      <c r="BH13" s="50">
        <v>86</v>
      </c>
      <c r="BI13" s="50">
        <v>335</v>
      </c>
      <c r="BJ13" s="53">
        <v>80</v>
      </c>
      <c r="BK13" s="112">
        <v>33</v>
      </c>
      <c r="BL13" s="92">
        <v>73</v>
      </c>
      <c r="BM13" s="92">
        <f t="shared" si="0"/>
        <v>106</v>
      </c>
      <c r="BN13" s="93">
        <v>107</v>
      </c>
      <c r="BO13" s="93">
        <v>87</v>
      </c>
      <c r="BP13" s="93">
        <f t="shared" si="1"/>
        <v>194</v>
      </c>
      <c r="BQ13" s="94">
        <v>37</v>
      </c>
      <c r="BR13" s="94">
        <v>44</v>
      </c>
      <c r="BS13" s="94">
        <f t="shared" si="2"/>
        <v>81</v>
      </c>
      <c r="BT13" s="95">
        <v>9</v>
      </c>
      <c r="BU13" s="95">
        <v>7</v>
      </c>
      <c r="BV13" s="95">
        <f t="shared" si="3"/>
        <v>16</v>
      </c>
      <c r="BW13" s="96">
        <f t="shared" si="4"/>
        <v>397</v>
      </c>
      <c r="BX13" s="96">
        <f>188+214</f>
        <v>402</v>
      </c>
      <c r="BY13" s="113">
        <f t="shared" si="5"/>
        <v>5</v>
      </c>
      <c r="BZ13" s="112">
        <v>32</v>
      </c>
      <c r="CA13" s="92">
        <v>51</v>
      </c>
      <c r="CB13" s="92">
        <f t="shared" si="6"/>
        <v>83</v>
      </c>
      <c r="CC13" s="93">
        <v>98</v>
      </c>
      <c r="CD13" s="93">
        <v>78</v>
      </c>
      <c r="CE13" s="93">
        <f t="shared" si="7"/>
        <v>176</v>
      </c>
      <c r="CF13" s="94">
        <v>43</v>
      </c>
      <c r="CG13" s="94">
        <v>66</v>
      </c>
      <c r="CH13" s="94">
        <f t="shared" si="8"/>
        <v>109</v>
      </c>
      <c r="CI13" s="95">
        <v>12</v>
      </c>
      <c r="CJ13" s="95">
        <v>14</v>
      </c>
      <c r="CK13" s="95">
        <f t="shared" si="9"/>
        <v>26</v>
      </c>
      <c r="CL13" s="113">
        <v>13</v>
      </c>
      <c r="CM13" s="57">
        <v>104.43458980044346</v>
      </c>
      <c r="CN13" s="58">
        <v>104.21286031042129</v>
      </c>
      <c r="CO13" s="58">
        <v>102.88248337028826</v>
      </c>
      <c r="CP13" s="58">
        <v>102.88248337028826</v>
      </c>
      <c r="CQ13" s="58">
        <v>103.3259423503326</v>
      </c>
      <c r="CR13" s="58">
        <v>104.43458980044346</v>
      </c>
      <c r="CS13" s="58">
        <v>104.43458980044346</v>
      </c>
      <c r="CT13" s="58">
        <v>107.53880266075389</v>
      </c>
      <c r="CU13" s="58">
        <v>107.53880266075389</v>
      </c>
      <c r="CV13" s="58">
        <v>107.98226164079823</v>
      </c>
      <c r="CW13" s="58">
        <v>111.30820399113082</v>
      </c>
      <c r="CX13" s="119">
        <f t="shared" si="10"/>
        <v>111.08647450110865</v>
      </c>
      <c r="CY13" s="23"/>
      <c r="CZ13" s="78">
        <v>4.51</v>
      </c>
      <c r="DA13" s="25">
        <v>4.51</v>
      </c>
      <c r="DB13" s="25">
        <v>4.51</v>
      </c>
      <c r="DC13" s="25">
        <v>4.51</v>
      </c>
      <c r="DD13" s="25">
        <v>4.51</v>
      </c>
      <c r="DE13" s="25">
        <v>4.51</v>
      </c>
      <c r="DF13" s="25">
        <v>4.51</v>
      </c>
      <c r="DG13" s="25">
        <v>4.51</v>
      </c>
      <c r="DH13" s="25">
        <v>4.51</v>
      </c>
      <c r="DI13" s="56">
        <v>4.51</v>
      </c>
      <c r="DJ13" s="61">
        <v>4.51</v>
      </c>
      <c r="DK13" s="61">
        <v>4.51</v>
      </c>
      <c r="DL13" s="83">
        <v>471</v>
      </c>
      <c r="DM13">
        <v>470</v>
      </c>
      <c r="DN13">
        <v>464</v>
      </c>
      <c r="DO13">
        <v>464</v>
      </c>
      <c r="DP13">
        <v>466</v>
      </c>
      <c r="DQ13">
        <v>471</v>
      </c>
      <c r="DR13">
        <v>471</v>
      </c>
      <c r="DS13">
        <v>485</v>
      </c>
      <c r="DT13">
        <v>485</v>
      </c>
      <c r="DU13">
        <v>487</v>
      </c>
      <c r="DV13" s="22">
        <v>502</v>
      </c>
      <c r="DW13" s="69">
        <v>501</v>
      </c>
    </row>
    <row r="14" spans="1:127">
      <c r="A14" s="16" t="s">
        <v>17</v>
      </c>
      <c r="B14" s="97">
        <v>1756</v>
      </c>
      <c r="C14" s="98">
        <v>1853</v>
      </c>
      <c r="D14" s="98">
        <v>1983</v>
      </c>
      <c r="E14" s="98">
        <v>1826</v>
      </c>
      <c r="F14" s="98">
        <v>2094</v>
      </c>
      <c r="G14" s="98">
        <v>2035</v>
      </c>
      <c r="H14" s="98">
        <v>2221</v>
      </c>
      <c r="I14" s="98">
        <v>2055</v>
      </c>
      <c r="J14" s="98">
        <v>2110</v>
      </c>
      <c r="K14" s="104">
        <v>2026</v>
      </c>
      <c r="L14">
        <v>1020</v>
      </c>
      <c r="M14">
        <v>1076</v>
      </c>
      <c r="N14" s="25">
        <v>2096</v>
      </c>
      <c r="O14">
        <v>1010</v>
      </c>
      <c r="P14">
        <v>1058</v>
      </c>
      <c r="Q14" s="25">
        <v>2068</v>
      </c>
      <c r="R14">
        <v>1038</v>
      </c>
      <c r="S14">
        <v>1057</v>
      </c>
      <c r="T14" s="25">
        <v>2095</v>
      </c>
      <c r="U14" s="9">
        <v>1062</v>
      </c>
      <c r="V14" s="9">
        <v>1057</v>
      </c>
      <c r="W14" s="28">
        <v>2119</v>
      </c>
      <c r="X14" s="10">
        <v>1055</v>
      </c>
      <c r="Y14" s="9">
        <v>1073</v>
      </c>
      <c r="Z14">
        <v>2122</v>
      </c>
      <c r="AA14" s="10">
        <v>1055</v>
      </c>
      <c r="AB14" s="10">
        <v>1073</v>
      </c>
      <c r="AC14" s="29">
        <v>2128</v>
      </c>
      <c r="AD14" s="10">
        <v>1110</v>
      </c>
      <c r="AE14" s="10">
        <v>1066</v>
      </c>
      <c r="AF14" s="29">
        <v>2176</v>
      </c>
      <c r="AG14" s="10">
        <v>1098</v>
      </c>
      <c r="AH14" s="10">
        <v>1051</v>
      </c>
      <c r="AI14" s="29">
        <v>2149</v>
      </c>
      <c r="AJ14" s="10">
        <v>1092</v>
      </c>
      <c r="AK14" s="10">
        <v>1044</v>
      </c>
      <c r="AL14">
        <v>2136</v>
      </c>
      <c r="AM14" s="10">
        <v>1070</v>
      </c>
      <c r="AN14" s="10">
        <v>1040</v>
      </c>
      <c r="AO14" s="29">
        <v>2110</v>
      </c>
      <c r="AP14" s="10">
        <v>989</v>
      </c>
      <c r="AQ14" s="10">
        <v>1037</v>
      </c>
      <c r="AR14" s="29">
        <v>2026</v>
      </c>
      <c r="AS14" s="35">
        <v>985</v>
      </c>
      <c r="AT14" s="35">
        <v>1014</v>
      </c>
      <c r="AU14" s="43">
        <v>1999</v>
      </c>
      <c r="AV14" s="48">
        <v>319</v>
      </c>
      <c r="AW14" s="49">
        <v>1521</v>
      </c>
      <c r="AX14" s="49">
        <v>309</v>
      </c>
      <c r="AY14" s="49">
        <v>304</v>
      </c>
      <c r="AZ14" s="49">
        <v>1525</v>
      </c>
      <c r="BA14" s="49">
        <v>307</v>
      </c>
      <c r="BB14" s="49">
        <v>296</v>
      </c>
      <c r="BC14" s="49">
        <v>1504</v>
      </c>
      <c r="BD14" s="49">
        <v>310</v>
      </c>
      <c r="BE14" s="49">
        <v>296</v>
      </c>
      <c r="BF14" s="49">
        <v>1405</v>
      </c>
      <c r="BG14" s="49">
        <v>325</v>
      </c>
      <c r="BH14" s="50">
        <v>275</v>
      </c>
      <c r="BI14" s="50">
        <v>1384</v>
      </c>
      <c r="BJ14" s="53">
        <v>340</v>
      </c>
      <c r="BK14" s="112">
        <v>142</v>
      </c>
      <c r="BL14" s="92">
        <v>268</v>
      </c>
      <c r="BM14" s="92">
        <f t="shared" si="0"/>
        <v>410</v>
      </c>
      <c r="BN14" s="93">
        <v>481</v>
      </c>
      <c r="BO14" s="93">
        <v>331</v>
      </c>
      <c r="BP14" s="93">
        <f t="shared" si="1"/>
        <v>812</v>
      </c>
      <c r="BQ14" s="94">
        <v>169</v>
      </c>
      <c r="BR14" s="94">
        <v>248</v>
      </c>
      <c r="BS14" s="94">
        <f t="shared" si="2"/>
        <v>417</v>
      </c>
      <c r="BT14" s="95">
        <v>40</v>
      </c>
      <c r="BU14" s="95">
        <v>34</v>
      </c>
      <c r="BV14" s="95">
        <f t="shared" si="3"/>
        <v>74</v>
      </c>
      <c r="BW14" s="96">
        <f t="shared" si="4"/>
        <v>1713</v>
      </c>
      <c r="BX14" s="96">
        <f>843+894</f>
        <v>1737</v>
      </c>
      <c r="BY14" s="113">
        <f t="shared" si="5"/>
        <v>24</v>
      </c>
      <c r="BZ14" s="112">
        <v>121</v>
      </c>
      <c r="CA14" s="92">
        <v>210</v>
      </c>
      <c r="CB14" s="92">
        <f t="shared" si="6"/>
        <v>331</v>
      </c>
      <c r="CC14" s="93">
        <v>431</v>
      </c>
      <c r="CD14" s="93">
        <v>320</v>
      </c>
      <c r="CE14" s="93">
        <f t="shared" si="7"/>
        <v>751</v>
      </c>
      <c r="CF14" s="94">
        <v>172</v>
      </c>
      <c r="CG14" s="94">
        <v>263</v>
      </c>
      <c r="CH14" s="94">
        <f t="shared" si="8"/>
        <v>435</v>
      </c>
      <c r="CI14" s="95">
        <v>61</v>
      </c>
      <c r="CJ14" s="95">
        <v>62</v>
      </c>
      <c r="CK14" s="95">
        <f t="shared" si="9"/>
        <v>123</v>
      </c>
      <c r="CL14" s="113">
        <v>43</v>
      </c>
      <c r="CM14" s="57">
        <v>174.37603993344428</v>
      </c>
      <c r="CN14" s="58">
        <v>172.04658901830283</v>
      </c>
      <c r="CO14" s="58">
        <v>174.29284525790351</v>
      </c>
      <c r="CP14" s="58">
        <v>176.28951747088186</v>
      </c>
      <c r="CQ14" s="58">
        <v>176.53910149750416</v>
      </c>
      <c r="CR14" s="58">
        <v>177.03826955074877</v>
      </c>
      <c r="CS14" s="58">
        <v>181.0316139767055</v>
      </c>
      <c r="CT14" s="58">
        <v>178.78535773710482</v>
      </c>
      <c r="CU14" s="58">
        <v>177.40863787375417</v>
      </c>
      <c r="CV14" s="58">
        <v>175.24916943521595</v>
      </c>
      <c r="CW14" s="58">
        <v>168.27242524916946</v>
      </c>
      <c r="CX14" s="119">
        <f t="shared" si="10"/>
        <v>165.75456053067992</v>
      </c>
      <c r="CY14" s="23"/>
      <c r="CZ14" s="78">
        <v>12.02</v>
      </c>
      <c r="DA14" s="25">
        <v>12.02</v>
      </c>
      <c r="DB14" s="25">
        <v>12.02</v>
      </c>
      <c r="DC14" s="25">
        <v>12.02</v>
      </c>
      <c r="DD14" s="25">
        <v>12.02</v>
      </c>
      <c r="DE14" s="25">
        <v>12.02</v>
      </c>
      <c r="DF14" s="25">
        <v>12.02</v>
      </c>
      <c r="DG14" s="25">
        <v>12.02</v>
      </c>
      <c r="DH14" s="25">
        <v>12.04</v>
      </c>
      <c r="DI14" s="56">
        <v>12.04</v>
      </c>
      <c r="DJ14" s="61">
        <v>12.04</v>
      </c>
      <c r="DK14" s="27">
        <v>12.06</v>
      </c>
      <c r="DL14" s="83">
        <v>2096</v>
      </c>
      <c r="DM14">
        <v>2068</v>
      </c>
      <c r="DN14">
        <v>2095</v>
      </c>
      <c r="DO14">
        <v>2119</v>
      </c>
      <c r="DP14">
        <v>2122</v>
      </c>
      <c r="DQ14">
        <v>2128</v>
      </c>
      <c r="DR14">
        <v>2176</v>
      </c>
      <c r="DS14">
        <v>2149</v>
      </c>
      <c r="DT14">
        <v>2136</v>
      </c>
      <c r="DU14">
        <v>2110</v>
      </c>
      <c r="DV14" s="22">
        <v>2026</v>
      </c>
      <c r="DW14" s="69">
        <v>1999</v>
      </c>
    </row>
    <row r="15" spans="1:127">
      <c r="A15" s="16" t="s">
        <v>18</v>
      </c>
      <c r="B15" s="97">
        <v>1416</v>
      </c>
      <c r="C15" s="98">
        <v>1469</v>
      </c>
      <c r="D15" s="98">
        <v>1500</v>
      </c>
      <c r="E15" s="98">
        <v>1306</v>
      </c>
      <c r="F15" s="98">
        <v>1423</v>
      </c>
      <c r="G15" s="98">
        <v>1396</v>
      </c>
      <c r="H15" s="98">
        <v>1401</v>
      </c>
      <c r="I15" s="98">
        <v>1291</v>
      </c>
      <c r="J15" s="98">
        <v>1277</v>
      </c>
      <c r="K15" s="105">
        <v>1453</v>
      </c>
      <c r="L15">
        <v>682</v>
      </c>
      <c r="M15">
        <v>600</v>
      </c>
      <c r="N15" s="25">
        <v>1282</v>
      </c>
      <c r="O15">
        <v>669</v>
      </c>
      <c r="P15">
        <v>605</v>
      </c>
      <c r="Q15" s="25">
        <v>1274</v>
      </c>
      <c r="R15">
        <v>670</v>
      </c>
      <c r="S15">
        <v>608</v>
      </c>
      <c r="T15" s="25">
        <v>1278</v>
      </c>
      <c r="U15" s="9">
        <v>664</v>
      </c>
      <c r="V15" s="9">
        <v>601</v>
      </c>
      <c r="W15" s="28">
        <v>1265</v>
      </c>
      <c r="X15" s="10">
        <v>681</v>
      </c>
      <c r="Y15" s="9">
        <v>608</v>
      </c>
      <c r="Z15">
        <v>1280</v>
      </c>
      <c r="AA15" s="10">
        <v>681</v>
      </c>
      <c r="AB15" s="10">
        <v>624</v>
      </c>
      <c r="AC15" s="29">
        <v>1305</v>
      </c>
      <c r="AD15" s="10">
        <v>694</v>
      </c>
      <c r="AE15" s="10">
        <v>662</v>
      </c>
      <c r="AF15" s="29">
        <v>1356</v>
      </c>
      <c r="AG15" s="10">
        <v>721</v>
      </c>
      <c r="AH15" s="10">
        <v>684</v>
      </c>
      <c r="AI15" s="29">
        <v>1405</v>
      </c>
      <c r="AJ15" s="10">
        <v>731</v>
      </c>
      <c r="AK15" s="10">
        <v>696</v>
      </c>
      <c r="AL15">
        <v>1427</v>
      </c>
      <c r="AM15" s="10">
        <v>725</v>
      </c>
      <c r="AN15" s="10">
        <v>703</v>
      </c>
      <c r="AO15" s="29">
        <v>1428</v>
      </c>
      <c r="AP15" s="10">
        <v>752</v>
      </c>
      <c r="AQ15" s="10">
        <v>701</v>
      </c>
      <c r="AR15" s="29">
        <v>1453</v>
      </c>
      <c r="AS15" s="35">
        <v>755</v>
      </c>
      <c r="AT15" s="35">
        <v>714</v>
      </c>
      <c r="AU15" s="44">
        <v>1469</v>
      </c>
      <c r="AV15" s="48">
        <v>240</v>
      </c>
      <c r="AW15" s="49">
        <v>964</v>
      </c>
      <c r="AX15" s="49">
        <v>201</v>
      </c>
      <c r="AY15" s="49">
        <v>252</v>
      </c>
      <c r="AZ15" s="49">
        <v>965</v>
      </c>
      <c r="BA15" s="49">
        <v>210</v>
      </c>
      <c r="BB15" s="49">
        <v>246</v>
      </c>
      <c r="BC15" s="49">
        <v>971</v>
      </c>
      <c r="BD15" s="49">
        <v>211</v>
      </c>
      <c r="BE15" s="49">
        <v>252</v>
      </c>
      <c r="BF15" s="49">
        <v>988</v>
      </c>
      <c r="BG15" s="49">
        <v>213</v>
      </c>
      <c r="BH15" s="50">
        <v>266</v>
      </c>
      <c r="BI15" s="50">
        <v>977</v>
      </c>
      <c r="BJ15" s="53">
        <v>226</v>
      </c>
      <c r="BK15" s="112">
        <v>73</v>
      </c>
      <c r="BL15" s="92">
        <v>154</v>
      </c>
      <c r="BM15" s="92">
        <f t="shared" si="0"/>
        <v>227</v>
      </c>
      <c r="BN15" s="93">
        <v>241</v>
      </c>
      <c r="BO15" s="93">
        <v>182</v>
      </c>
      <c r="BP15" s="93">
        <f t="shared" si="1"/>
        <v>423</v>
      </c>
      <c r="BQ15" s="94">
        <v>112</v>
      </c>
      <c r="BR15" s="94">
        <v>141</v>
      </c>
      <c r="BS15" s="94">
        <f t="shared" si="2"/>
        <v>253</v>
      </c>
      <c r="BT15" s="95">
        <v>29</v>
      </c>
      <c r="BU15" s="95">
        <v>19</v>
      </c>
      <c r="BV15" s="95">
        <f t="shared" si="3"/>
        <v>48</v>
      </c>
      <c r="BW15" s="96">
        <f t="shared" si="4"/>
        <v>951</v>
      </c>
      <c r="BX15" s="96">
        <f>562+501</f>
        <v>1063</v>
      </c>
      <c r="BY15" s="113">
        <f t="shared" si="5"/>
        <v>112</v>
      </c>
      <c r="BZ15" s="112">
        <v>191</v>
      </c>
      <c r="CA15" s="92">
        <v>117</v>
      </c>
      <c r="CB15" s="92">
        <f t="shared" si="6"/>
        <v>308</v>
      </c>
      <c r="CC15" s="93">
        <v>249</v>
      </c>
      <c r="CD15" s="93">
        <v>186</v>
      </c>
      <c r="CE15" s="93">
        <f t="shared" si="7"/>
        <v>435</v>
      </c>
      <c r="CF15" s="94">
        <v>143</v>
      </c>
      <c r="CG15" s="94">
        <v>198</v>
      </c>
      <c r="CH15" s="94">
        <f t="shared" si="8"/>
        <v>341</v>
      </c>
      <c r="CI15" s="95">
        <v>38</v>
      </c>
      <c r="CJ15" s="95">
        <v>48</v>
      </c>
      <c r="CK15" s="95">
        <f t="shared" si="9"/>
        <v>86</v>
      </c>
      <c r="CL15" s="113">
        <v>23</v>
      </c>
      <c r="CM15" s="57">
        <v>174.18478260869566</v>
      </c>
      <c r="CN15" s="58">
        <v>171.23655913978493</v>
      </c>
      <c r="CO15" s="58">
        <v>170.17310252996006</v>
      </c>
      <c r="CP15" s="58">
        <v>168.44207723035953</v>
      </c>
      <c r="CQ15" s="58">
        <v>174.14965986394557</v>
      </c>
      <c r="CR15" s="58">
        <v>177.55102040816328</v>
      </c>
      <c r="CS15" s="58">
        <v>184.48979591836735</v>
      </c>
      <c r="CT15" s="58">
        <v>191.15646258503403</v>
      </c>
      <c r="CU15" s="58">
        <v>194.1496598639456</v>
      </c>
      <c r="CV15" s="58">
        <v>194.28571428571431</v>
      </c>
      <c r="CW15" s="58">
        <v>197.68707482993199</v>
      </c>
      <c r="CX15" s="119">
        <f t="shared" si="10"/>
        <v>199.8639455782313</v>
      </c>
      <c r="CY15" s="23"/>
      <c r="CZ15" s="78">
        <v>7.36</v>
      </c>
      <c r="DA15" s="25">
        <v>7.44</v>
      </c>
      <c r="DB15" s="25">
        <v>7.51</v>
      </c>
      <c r="DC15" s="25">
        <v>7.51</v>
      </c>
      <c r="DD15" s="25">
        <v>7.35</v>
      </c>
      <c r="DE15" s="25">
        <v>7.35</v>
      </c>
      <c r="DF15" s="25">
        <v>7.35</v>
      </c>
      <c r="DG15" s="25">
        <v>7.35</v>
      </c>
      <c r="DH15" s="25">
        <v>7.35</v>
      </c>
      <c r="DI15" s="56">
        <v>7.35</v>
      </c>
      <c r="DJ15" s="61">
        <v>7.35</v>
      </c>
      <c r="DK15" s="61">
        <v>7.35</v>
      </c>
      <c r="DL15" s="83">
        <v>1282</v>
      </c>
      <c r="DM15">
        <v>1274</v>
      </c>
      <c r="DN15">
        <v>1278</v>
      </c>
      <c r="DO15">
        <v>1265</v>
      </c>
      <c r="DP15">
        <v>1280</v>
      </c>
      <c r="DQ15">
        <v>1305</v>
      </c>
      <c r="DR15">
        <v>1356</v>
      </c>
      <c r="DS15">
        <v>1405</v>
      </c>
      <c r="DT15">
        <v>1427</v>
      </c>
      <c r="DU15">
        <v>1428</v>
      </c>
      <c r="DV15" s="22">
        <v>1453</v>
      </c>
      <c r="DW15" s="70">
        <v>1469</v>
      </c>
    </row>
    <row r="16" spans="1:127">
      <c r="A16" s="16" t="s">
        <v>19</v>
      </c>
      <c r="B16" s="97">
        <v>766</v>
      </c>
      <c r="C16" s="98">
        <v>739</v>
      </c>
      <c r="D16" s="98">
        <v>691</v>
      </c>
      <c r="E16" s="98">
        <v>618</v>
      </c>
      <c r="F16" s="98">
        <v>589</v>
      </c>
      <c r="G16" s="98">
        <v>479</v>
      </c>
      <c r="H16" s="98">
        <v>397</v>
      </c>
      <c r="I16" s="98">
        <v>360</v>
      </c>
      <c r="J16" s="98">
        <v>343</v>
      </c>
      <c r="K16" s="104">
        <v>343</v>
      </c>
      <c r="L16">
        <v>188</v>
      </c>
      <c r="M16">
        <v>160</v>
      </c>
      <c r="N16" s="25">
        <v>348</v>
      </c>
      <c r="O16">
        <v>191</v>
      </c>
      <c r="P16">
        <v>157</v>
      </c>
      <c r="Q16" s="25">
        <v>348</v>
      </c>
      <c r="R16">
        <v>194</v>
      </c>
      <c r="S16">
        <v>155</v>
      </c>
      <c r="T16" s="25">
        <v>349</v>
      </c>
      <c r="U16" s="9">
        <v>197</v>
      </c>
      <c r="V16" s="9">
        <v>154</v>
      </c>
      <c r="W16" s="28">
        <v>351</v>
      </c>
      <c r="X16" s="10">
        <v>195</v>
      </c>
      <c r="Y16" s="9">
        <v>147</v>
      </c>
      <c r="Z16">
        <v>342</v>
      </c>
      <c r="AA16" s="10">
        <v>195</v>
      </c>
      <c r="AB16" s="10">
        <v>146</v>
      </c>
      <c r="AC16" s="29">
        <v>341</v>
      </c>
      <c r="AD16" s="10">
        <v>199</v>
      </c>
      <c r="AE16" s="10">
        <v>144</v>
      </c>
      <c r="AF16" s="29">
        <v>343</v>
      </c>
      <c r="AG16" s="10">
        <v>197</v>
      </c>
      <c r="AH16" s="10">
        <v>145</v>
      </c>
      <c r="AI16" s="29">
        <v>342</v>
      </c>
      <c r="AJ16" s="10">
        <v>199</v>
      </c>
      <c r="AK16" s="10">
        <v>154</v>
      </c>
      <c r="AL16">
        <v>353</v>
      </c>
      <c r="AM16" s="10">
        <v>191</v>
      </c>
      <c r="AN16" s="10">
        <v>150</v>
      </c>
      <c r="AO16" s="29">
        <v>341</v>
      </c>
      <c r="AP16" s="10">
        <v>192</v>
      </c>
      <c r="AQ16" s="10">
        <v>151</v>
      </c>
      <c r="AR16" s="29">
        <v>343</v>
      </c>
      <c r="AS16" s="35">
        <v>193</v>
      </c>
      <c r="AT16" s="35">
        <v>154</v>
      </c>
      <c r="AU16" s="43">
        <v>347</v>
      </c>
      <c r="AV16" s="48">
        <v>43</v>
      </c>
      <c r="AW16" s="49">
        <v>234</v>
      </c>
      <c r="AX16" s="49">
        <v>65</v>
      </c>
      <c r="AY16" s="49">
        <v>45</v>
      </c>
      <c r="AZ16" s="49">
        <v>243</v>
      </c>
      <c r="BA16" s="49">
        <v>65</v>
      </c>
      <c r="BB16" s="49">
        <v>43</v>
      </c>
      <c r="BC16" s="49">
        <v>231</v>
      </c>
      <c r="BD16" s="49">
        <v>67</v>
      </c>
      <c r="BE16" s="49">
        <v>41</v>
      </c>
      <c r="BF16" s="49">
        <v>231</v>
      </c>
      <c r="BG16" s="49">
        <v>71</v>
      </c>
      <c r="BH16" s="50">
        <v>42</v>
      </c>
      <c r="BI16" s="50">
        <v>234</v>
      </c>
      <c r="BJ16" s="53">
        <v>71</v>
      </c>
      <c r="BK16" s="112">
        <v>40</v>
      </c>
      <c r="BL16" s="92">
        <v>58</v>
      </c>
      <c r="BM16" s="92">
        <f t="shared" si="0"/>
        <v>98</v>
      </c>
      <c r="BN16" s="93">
        <v>84</v>
      </c>
      <c r="BO16" s="93">
        <v>50</v>
      </c>
      <c r="BP16" s="93">
        <f t="shared" si="1"/>
        <v>134</v>
      </c>
      <c r="BQ16" s="94">
        <v>22</v>
      </c>
      <c r="BR16" s="94">
        <v>25</v>
      </c>
      <c r="BS16" s="94">
        <f t="shared" si="2"/>
        <v>47</v>
      </c>
      <c r="BT16" s="95">
        <v>5</v>
      </c>
      <c r="BU16" s="95">
        <v>1</v>
      </c>
      <c r="BV16" s="95">
        <f t="shared" si="3"/>
        <v>6</v>
      </c>
      <c r="BW16" s="96">
        <f t="shared" si="4"/>
        <v>285</v>
      </c>
      <c r="BX16" s="96">
        <f>154+136</f>
        <v>290</v>
      </c>
      <c r="BY16" s="113">
        <f t="shared" si="5"/>
        <v>5</v>
      </c>
      <c r="BZ16" s="112">
        <v>27</v>
      </c>
      <c r="CA16" s="92">
        <v>42</v>
      </c>
      <c r="CB16" s="92">
        <f t="shared" si="6"/>
        <v>69</v>
      </c>
      <c r="CC16" s="93">
        <v>85</v>
      </c>
      <c r="CD16" s="93">
        <v>50</v>
      </c>
      <c r="CE16" s="93">
        <f t="shared" si="7"/>
        <v>135</v>
      </c>
      <c r="CF16" s="94">
        <v>28</v>
      </c>
      <c r="CG16" s="94">
        <v>26</v>
      </c>
      <c r="CH16" s="94">
        <v>54</v>
      </c>
      <c r="CI16" s="95">
        <v>10</v>
      </c>
      <c r="CJ16" s="95">
        <v>4</v>
      </c>
      <c r="CK16" s="95">
        <f t="shared" si="9"/>
        <v>14</v>
      </c>
      <c r="CL16" s="113">
        <v>12</v>
      </c>
      <c r="CM16" s="57">
        <v>108.75</v>
      </c>
      <c r="CN16" s="58">
        <v>108.75</v>
      </c>
      <c r="CO16" s="58">
        <v>109.0625</v>
      </c>
      <c r="CP16" s="58">
        <v>109.6875</v>
      </c>
      <c r="CQ16" s="58">
        <v>106.875</v>
      </c>
      <c r="CR16" s="58">
        <v>106.5625</v>
      </c>
      <c r="CS16" s="58">
        <v>107.1875</v>
      </c>
      <c r="CT16" s="58">
        <v>106.875</v>
      </c>
      <c r="CU16" s="58">
        <v>110.3125</v>
      </c>
      <c r="CV16" s="58">
        <v>106.5625</v>
      </c>
      <c r="CW16" s="58">
        <v>107.1875</v>
      </c>
      <c r="CX16" s="119">
        <f t="shared" si="10"/>
        <v>108.4375</v>
      </c>
      <c r="CY16" s="23"/>
      <c r="CZ16" s="78">
        <v>3.2</v>
      </c>
      <c r="DA16" s="25">
        <v>3.2</v>
      </c>
      <c r="DB16" s="25">
        <v>3.2</v>
      </c>
      <c r="DC16" s="25">
        <v>3.2</v>
      </c>
      <c r="DD16" s="25">
        <v>3.2</v>
      </c>
      <c r="DE16" s="25">
        <v>3.2</v>
      </c>
      <c r="DF16" s="25">
        <v>3.2</v>
      </c>
      <c r="DG16" s="25">
        <v>3.2</v>
      </c>
      <c r="DH16" s="25">
        <v>3.2</v>
      </c>
      <c r="DI16" s="56">
        <v>3.2</v>
      </c>
      <c r="DJ16" s="61">
        <v>3.2</v>
      </c>
      <c r="DK16" s="61">
        <v>3.2</v>
      </c>
      <c r="DL16" s="83">
        <v>348</v>
      </c>
      <c r="DM16">
        <v>348</v>
      </c>
      <c r="DN16">
        <v>349</v>
      </c>
      <c r="DO16">
        <v>351</v>
      </c>
      <c r="DP16">
        <v>342</v>
      </c>
      <c r="DQ16">
        <v>341</v>
      </c>
      <c r="DR16">
        <v>343</v>
      </c>
      <c r="DS16">
        <v>342</v>
      </c>
      <c r="DT16">
        <v>353</v>
      </c>
      <c r="DU16">
        <v>341</v>
      </c>
      <c r="DV16" s="22">
        <v>343</v>
      </c>
      <c r="DW16" s="69">
        <v>347</v>
      </c>
    </row>
    <row r="17" spans="1:127">
      <c r="A17" s="16" t="s">
        <v>20</v>
      </c>
      <c r="B17" s="97">
        <v>1747</v>
      </c>
      <c r="C17" s="98">
        <v>1720</v>
      </c>
      <c r="D17" s="98">
        <v>1747</v>
      </c>
      <c r="E17" s="98">
        <v>1693</v>
      </c>
      <c r="F17" s="98">
        <v>1715</v>
      </c>
      <c r="G17" s="98">
        <v>1586</v>
      </c>
      <c r="H17" s="98">
        <v>1450</v>
      </c>
      <c r="I17" s="98">
        <v>1264</v>
      </c>
      <c r="J17" s="98">
        <v>1259</v>
      </c>
      <c r="K17" s="104">
        <v>1303</v>
      </c>
      <c r="L17">
        <v>623</v>
      </c>
      <c r="M17">
        <v>640</v>
      </c>
      <c r="N17" s="25">
        <v>1263</v>
      </c>
      <c r="O17">
        <v>621</v>
      </c>
      <c r="P17">
        <v>641</v>
      </c>
      <c r="Q17" s="25">
        <v>1262</v>
      </c>
      <c r="R17">
        <v>626</v>
      </c>
      <c r="S17">
        <v>649</v>
      </c>
      <c r="T17" s="25">
        <v>1275</v>
      </c>
      <c r="U17" s="9">
        <v>616</v>
      </c>
      <c r="V17" s="9">
        <v>637</v>
      </c>
      <c r="W17" s="28">
        <v>1253</v>
      </c>
      <c r="X17" s="10">
        <v>630</v>
      </c>
      <c r="Y17" s="9">
        <v>641</v>
      </c>
      <c r="Z17">
        <v>1275</v>
      </c>
      <c r="AA17" s="10">
        <v>630</v>
      </c>
      <c r="AB17" s="10">
        <v>642</v>
      </c>
      <c r="AC17" s="29">
        <v>1272</v>
      </c>
      <c r="AD17" s="10">
        <v>634</v>
      </c>
      <c r="AE17" s="10">
        <v>654</v>
      </c>
      <c r="AF17" s="29">
        <v>1288</v>
      </c>
      <c r="AG17" s="10">
        <v>636</v>
      </c>
      <c r="AH17" s="10">
        <v>661</v>
      </c>
      <c r="AI17" s="29">
        <v>1297</v>
      </c>
      <c r="AJ17" s="10">
        <v>643</v>
      </c>
      <c r="AK17" s="10">
        <v>671</v>
      </c>
      <c r="AL17">
        <v>1314</v>
      </c>
      <c r="AM17" s="10">
        <v>652</v>
      </c>
      <c r="AN17" s="10">
        <v>681</v>
      </c>
      <c r="AO17" s="29">
        <v>1333</v>
      </c>
      <c r="AP17" s="10">
        <v>641</v>
      </c>
      <c r="AQ17" s="10">
        <v>662</v>
      </c>
      <c r="AR17" s="29">
        <v>1303</v>
      </c>
      <c r="AS17" s="35">
        <v>631</v>
      </c>
      <c r="AT17" s="35">
        <v>655</v>
      </c>
      <c r="AU17" s="43">
        <v>1286</v>
      </c>
      <c r="AV17" s="48">
        <v>182</v>
      </c>
      <c r="AW17" s="49">
        <v>898</v>
      </c>
      <c r="AX17" s="49">
        <v>217</v>
      </c>
      <c r="AY17" s="49">
        <v>196</v>
      </c>
      <c r="AZ17" s="49">
        <v>901</v>
      </c>
      <c r="BA17" s="49">
        <v>217</v>
      </c>
      <c r="BB17" s="49">
        <v>201</v>
      </c>
      <c r="BC17" s="49">
        <v>906</v>
      </c>
      <c r="BD17" s="49">
        <v>226</v>
      </c>
      <c r="BE17" s="49">
        <v>200</v>
      </c>
      <c r="BF17" s="50">
        <v>861</v>
      </c>
      <c r="BG17" s="49">
        <v>242</v>
      </c>
      <c r="BH17" s="50">
        <v>195</v>
      </c>
      <c r="BI17" s="50">
        <v>858</v>
      </c>
      <c r="BJ17" s="53">
        <v>233</v>
      </c>
      <c r="BK17" s="112">
        <v>94</v>
      </c>
      <c r="BL17" s="92">
        <v>197</v>
      </c>
      <c r="BM17" s="92">
        <f t="shared" si="0"/>
        <v>291</v>
      </c>
      <c r="BN17" s="93">
        <v>296</v>
      </c>
      <c r="BO17" s="93">
        <v>190</v>
      </c>
      <c r="BP17" s="93">
        <f t="shared" si="1"/>
        <v>486</v>
      </c>
      <c r="BQ17" s="94">
        <v>98</v>
      </c>
      <c r="BR17" s="94">
        <v>151</v>
      </c>
      <c r="BS17" s="94">
        <f t="shared" si="2"/>
        <v>249</v>
      </c>
      <c r="BT17" s="95">
        <v>29</v>
      </c>
      <c r="BU17" s="95">
        <v>13</v>
      </c>
      <c r="BV17" s="95">
        <f t="shared" si="3"/>
        <v>42</v>
      </c>
      <c r="BW17" s="96">
        <f t="shared" si="4"/>
        <v>1068</v>
      </c>
      <c r="BX17" s="96">
        <f>526+556</f>
        <v>1082</v>
      </c>
      <c r="BY17" s="113">
        <f t="shared" si="5"/>
        <v>14</v>
      </c>
      <c r="BZ17" s="112">
        <v>77</v>
      </c>
      <c r="CA17" s="92">
        <v>144</v>
      </c>
      <c r="CB17" s="92">
        <f t="shared" si="6"/>
        <v>221</v>
      </c>
      <c r="CC17" s="93">
        <v>292</v>
      </c>
      <c r="CD17" s="93">
        <v>184</v>
      </c>
      <c r="CE17" s="93">
        <f t="shared" si="7"/>
        <v>476</v>
      </c>
      <c r="CF17" s="94">
        <v>118</v>
      </c>
      <c r="CG17" s="94">
        <v>175</v>
      </c>
      <c r="CH17" s="94">
        <f t="shared" si="8"/>
        <v>293</v>
      </c>
      <c r="CI17" s="95">
        <v>38</v>
      </c>
      <c r="CJ17" s="95">
        <v>44</v>
      </c>
      <c r="CK17" s="95">
        <f t="shared" si="9"/>
        <v>82</v>
      </c>
      <c r="CL17" s="113">
        <v>24</v>
      </c>
      <c r="CM17" s="57">
        <v>164.23927178153446</v>
      </c>
      <c r="CN17" s="58">
        <v>164.10923276983095</v>
      </c>
      <c r="CO17" s="58">
        <v>165.7997399219766</v>
      </c>
      <c r="CP17" s="58">
        <v>162.93888166449935</v>
      </c>
      <c r="CQ17" s="58">
        <v>165.58441558441558</v>
      </c>
      <c r="CR17" s="58">
        <v>165.19480519480518</v>
      </c>
      <c r="CS17" s="58">
        <v>167.27272727272728</v>
      </c>
      <c r="CT17" s="58">
        <v>168.44155844155844</v>
      </c>
      <c r="CU17" s="58">
        <v>170.64935064935065</v>
      </c>
      <c r="CV17" s="58">
        <v>173.11688311688312</v>
      </c>
      <c r="CW17" s="58">
        <v>169.22077922077921</v>
      </c>
      <c r="CX17" s="119">
        <f t="shared" si="10"/>
        <v>167.012987012987</v>
      </c>
      <c r="CY17" s="23"/>
      <c r="CZ17" s="78">
        <v>7.69</v>
      </c>
      <c r="DA17" s="25">
        <v>7.69</v>
      </c>
      <c r="DB17" s="25">
        <v>7.69</v>
      </c>
      <c r="DC17" s="25">
        <v>7.69</v>
      </c>
      <c r="DD17" s="25">
        <v>7.7</v>
      </c>
      <c r="DE17" s="25">
        <v>7.7</v>
      </c>
      <c r="DF17" s="25">
        <v>7.7</v>
      </c>
      <c r="DG17" s="25">
        <v>7.7</v>
      </c>
      <c r="DH17" s="25">
        <v>7.7</v>
      </c>
      <c r="DI17" s="56">
        <v>7.7</v>
      </c>
      <c r="DJ17" s="61">
        <v>7.7</v>
      </c>
      <c r="DK17" s="61">
        <v>7.7</v>
      </c>
      <c r="DL17" s="83">
        <v>1263</v>
      </c>
      <c r="DM17">
        <v>1262</v>
      </c>
      <c r="DN17">
        <v>1275</v>
      </c>
      <c r="DO17">
        <v>1253</v>
      </c>
      <c r="DP17">
        <v>1275</v>
      </c>
      <c r="DQ17">
        <v>1272</v>
      </c>
      <c r="DR17">
        <v>1288</v>
      </c>
      <c r="DS17">
        <v>1297</v>
      </c>
      <c r="DT17">
        <v>1314</v>
      </c>
      <c r="DU17">
        <v>1333</v>
      </c>
      <c r="DV17" s="22">
        <v>1303</v>
      </c>
      <c r="DW17" s="69">
        <v>1286</v>
      </c>
    </row>
    <row r="18" spans="1:127" ht="12" customHeight="1">
      <c r="A18" s="16" t="s">
        <v>21</v>
      </c>
      <c r="B18" s="97">
        <v>628</v>
      </c>
      <c r="C18" s="98">
        <v>652</v>
      </c>
      <c r="D18" s="98">
        <v>611</v>
      </c>
      <c r="E18" s="98">
        <v>454</v>
      </c>
      <c r="F18" s="98">
        <v>469</v>
      </c>
      <c r="G18" s="98">
        <v>427</v>
      </c>
      <c r="H18" s="98">
        <v>352</v>
      </c>
      <c r="I18" s="98">
        <v>329</v>
      </c>
      <c r="J18" s="98">
        <v>309</v>
      </c>
      <c r="K18" s="104">
        <v>306</v>
      </c>
      <c r="L18">
        <v>150</v>
      </c>
      <c r="M18">
        <v>155</v>
      </c>
      <c r="N18" s="25">
        <v>305</v>
      </c>
      <c r="O18">
        <v>147</v>
      </c>
      <c r="P18">
        <v>152</v>
      </c>
      <c r="Q18" s="25">
        <v>299</v>
      </c>
      <c r="R18">
        <v>140</v>
      </c>
      <c r="S18">
        <v>142</v>
      </c>
      <c r="T18" s="25">
        <v>282</v>
      </c>
      <c r="U18" s="9">
        <v>133</v>
      </c>
      <c r="V18" s="9">
        <v>136</v>
      </c>
      <c r="W18" s="28">
        <v>269</v>
      </c>
      <c r="X18" s="10">
        <v>130</v>
      </c>
      <c r="Y18" s="9">
        <v>131</v>
      </c>
      <c r="Z18">
        <v>262</v>
      </c>
      <c r="AA18" s="10">
        <v>130</v>
      </c>
      <c r="AB18" s="10">
        <v>132</v>
      </c>
      <c r="AC18" s="29">
        <v>262</v>
      </c>
      <c r="AD18" s="10">
        <v>127</v>
      </c>
      <c r="AE18" s="10">
        <v>126</v>
      </c>
      <c r="AF18" s="29">
        <v>253</v>
      </c>
      <c r="AG18" s="10">
        <v>122</v>
      </c>
      <c r="AH18" s="10">
        <v>127</v>
      </c>
      <c r="AI18" s="29">
        <v>249</v>
      </c>
      <c r="AJ18" s="10">
        <v>125</v>
      </c>
      <c r="AK18" s="10">
        <v>127</v>
      </c>
      <c r="AL18">
        <v>252</v>
      </c>
      <c r="AM18" s="10">
        <v>149</v>
      </c>
      <c r="AN18" s="10">
        <v>150</v>
      </c>
      <c r="AO18" s="29">
        <v>299</v>
      </c>
      <c r="AP18" s="10">
        <v>153</v>
      </c>
      <c r="AQ18" s="10">
        <v>153</v>
      </c>
      <c r="AR18" s="29">
        <v>306</v>
      </c>
      <c r="AS18" s="35">
        <v>151</v>
      </c>
      <c r="AT18" s="35">
        <v>152</v>
      </c>
      <c r="AU18" s="43">
        <v>303</v>
      </c>
      <c r="AV18" s="48">
        <v>30</v>
      </c>
      <c r="AW18" s="49">
        <v>186</v>
      </c>
      <c r="AX18" s="49">
        <v>33</v>
      </c>
      <c r="AY18" s="49">
        <v>29</v>
      </c>
      <c r="AZ18" s="49">
        <v>190</v>
      </c>
      <c r="BA18" s="49">
        <v>33</v>
      </c>
      <c r="BB18" s="49">
        <v>41</v>
      </c>
      <c r="BC18" s="49">
        <v>218</v>
      </c>
      <c r="BD18" s="49">
        <v>40</v>
      </c>
      <c r="BE18" s="49">
        <v>48</v>
      </c>
      <c r="BF18" s="49">
        <v>222</v>
      </c>
      <c r="BG18" s="49">
        <v>36</v>
      </c>
      <c r="BH18" s="50">
        <v>51</v>
      </c>
      <c r="BI18" s="50">
        <v>211</v>
      </c>
      <c r="BJ18" s="53">
        <v>41</v>
      </c>
      <c r="BK18" s="112">
        <v>28</v>
      </c>
      <c r="BL18" s="92">
        <v>62</v>
      </c>
      <c r="BM18" s="92">
        <f t="shared" si="0"/>
        <v>90</v>
      </c>
      <c r="BN18" s="93">
        <v>69</v>
      </c>
      <c r="BO18" s="93">
        <v>41</v>
      </c>
      <c r="BP18" s="93">
        <f t="shared" si="1"/>
        <v>110</v>
      </c>
      <c r="BQ18" s="94">
        <v>24</v>
      </c>
      <c r="BR18" s="94">
        <v>21</v>
      </c>
      <c r="BS18" s="94">
        <f t="shared" si="2"/>
        <v>45</v>
      </c>
      <c r="BT18" s="95">
        <v>7</v>
      </c>
      <c r="BU18" s="95">
        <v>1</v>
      </c>
      <c r="BV18" s="95">
        <f t="shared" si="3"/>
        <v>8</v>
      </c>
      <c r="BW18" s="96">
        <f t="shared" si="4"/>
        <v>253</v>
      </c>
      <c r="BX18" s="96">
        <f>130+129</f>
        <v>259</v>
      </c>
      <c r="BY18" s="113">
        <f t="shared" si="5"/>
        <v>6</v>
      </c>
      <c r="BZ18" s="112">
        <v>23</v>
      </c>
      <c r="CA18" s="92">
        <v>38</v>
      </c>
      <c r="CB18" s="92">
        <f t="shared" si="6"/>
        <v>61</v>
      </c>
      <c r="CC18" s="93">
        <v>66</v>
      </c>
      <c r="CD18" s="93">
        <v>41</v>
      </c>
      <c r="CE18" s="93">
        <f t="shared" si="7"/>
        <v>107</v>
      </c>
      <c r="CF18" s="94">
        <v>18</v>
      </c>
      <c r="CG18" s="94">
        <v>29</v>
      </c>
      <c r="CH18" s="94">
        <f t="shared" si="8"/>
        <v>47</v>
      </c>
      <c r="CI18" s="95">
        <v>7</v>
      </c>
      <c r="CJ18" s="95">
        <v>5</v>
      </c>
      <c r="CK18" s="95">
        <f t="shared" si="9"/>
        <v>12</v>
      </c>
      <c r="CL18" s="113">
        <v>12</v>
      </c>
      <c r="CM18" s="57">
        <v>58.54126679462572</v>
      </c>
      <c r="CN18" s="58">
        <v>57.279693486590041</v>
      </c>
      <c r="CO18" s="58">
        <v>54.022988505747129</v>
      </c>
      <c r="CP18" s="58">
        <v>51.532567049808435</v>
      </c>
      <c r="CQ18" s="58">
        <v>50.191570881226056</v>
      </c>
      <c r="CR18" s="58">
        <v>50.191570881226056</v>
      </c>
      <c r="CS18" s="58">
        <v>48.467432950191572</v>
      </c>
      <c r="CT18" s="58">
        <v>47.701149425287362</v>
      </c>
      <c r="CU18" s="58">
        <v>48.275862068965516</v>
      </c>
      <c r="CV18" s="58">
        <v>57.279693486590041</v>
      </c>
      <c r="CW18" s="58">
        <v>58.62068965517242</v>
      </c>
      <c r="CX18" s="119">
        <f t="shared" si="10"/>
        <v>58.045977011494259</v>
      </c>
      <c r="CY18" s="23"/>
      <c r="CZ18" s="78">
        <v>5.21</v>
      </c>
      <c r="DA18" s="25">
        <v>5.22</v>
      </c>
      <c r="DB18" s="25">
        <v>5.22</v>
      </c>
      <c r="DC18" s="25">
        <v>5.22</v>
      </c>
      <c r="DD18" s="25">
        <v>5.22</v>
      </c>
      <c r="DE18" s="25">
        <v>5.22</v>
      </c>
      <c r="DF18" s="25">
        <v>5.22</v>
      </c>
      <c r="DG18" s="25">
        <v>5.22</v>
      </c>
      <c r="DH18" s="25">
        <v>5.22</v>
      </c>
      <c r="DI18" s="56">
        <v>5.22</v>
      </c>
      <c r="DJ18" s="61">
        <v>5.22</v>
      </c>
      <c r="DK18" s="61">
        <v>5.22</v>
      </c>
      <c r="DL18" s="83">
        <v>305</v>
      </c>
      <c r="DM18">
        <v>299</v>
      </c>
      <c r="DN18">
        <v>282</v>
      </c>
      <c r="DO18">
        <v>269</v>
      </c>
      <c r="DP18">
        <v>262</v>
      </c>
      <c r="DQ18">
        <v>262</v>
      </c>
      <c r="DR18">
        <v>253</v>
      </c>
      <c r="DS18">
        <v>249</v>
      </c>
      <c r="DT18">
        <v>252</v>
      </c>
      <c r="DU18">
        <v>299</v>
      </c>
      <c r="DV18" s="22">
        <v>306</v>
      </c>
      <c r="DW18" s="69">
        <v>303</v>
      </c>
    </row>
    <row r="19" spans="1:127">
      <c r="A19" s="16" t="s">
        <v>22</v>
      </c>
      <c r="B19" s="97">
        <v>746</v>
      </c>
      <c r="C19" s="98">
        <v>823</v>
      </c>
      <c r="D19" s="98">
        <v>915</v>
      </c>
      <c r="E19" s="98">
        <v>807</v>
      </c>
      <c r="F19" s="98">
        <v>821</v>
      </c>
      <c r="G19" s="98">
        <v>742</v>
      </c>
      <c r="H19" s="98">
        <v>726</v>
      </c>
      <c r="I19" s="98">
        <v>674</v>
      </c>
      <c r="J19" s="98">
        <v>680</v>
      </c>
      <c r="K19" s="104">
        <v>720</v>
      </c>
      <c r="L19">
        <v>336</v>
      </c>
      <c r="M19">
        <v>334</v>
      </c>
      <c r="N19" s="25">
        <v>670</v>
      </c>
      <c r="O19">
        <v>346</v>
      </c>
      <c r="P19">
        <v>338</v>
      </c>
      <c r="Q19" s="25">
        <v>684</v>
      </c>
      <c r="R19">
        <v>347</v>
      </c>
      <c r="S19">
        <v>347</v>
      </c>
      <c r="T19" s="25">
        <v>694</v>
      </c>
      <c r="U19" s="9">
        <v>349</v>
      </c>
      <c r="V19" s="9">
        <v>346</v>
      </c>
      <c r="W19" s="28">
        <v>695</v>
      </c>
      <c r="X19" s="10">
        <v>350</v>
      </c>
      <c r="Y19" s="9">
        <v>350</v>
      </c>
      <c r="Z19">
        <v>701</v>
      </c>
      <c r="AA19" s="10">
        <v>350</v>
      </c>
      <c r="AB19" s="10">
        <v>352</v>
      </c>
      <c r="AC19" s="29">
        <v>702</v>
      </c>
      <c r="AD19" s="10">
        <v>352</v>
      </c>
      <c r="AE19" s="10">
        <v>357</v>
      </c>
      <c r="AF19" s="29">
        <v>709</v>
      </c>
      <c r="AG19" s="10">
        <v>356</v>
      </c>
      <c r="AH19" s="10">
        <v>363</v>
      </c>
      <c r="AI19" s="29">
        <v>719</v>
      </c>
      <c r="AJ19" s="10">
        <v>363</v>
      </c>
      <c r="AK19" s="10">
        <v>368</v>
      </c>
      <c r="AL19">
        <v>731</v>
      </c>
      <c r="AM19" s="10">
        <v>361</v>
      </c>
      <c r="AN19" s="10">
        <v>361</v>
      </c>
      <c r="AO19" s="29">
        <v>722</v>
      </c>
      <c r="AP19" s="10">
        <v>359</v>
      </c>
      <c r="AQ19" s="10">
        <v>361</v>
      </c>
      <c r="AR19" s="29">
        <v>720</v>
      </c>
      <c r="AS19" s="35">
        <v>356</v>
      </c>
      <c r="AT19" s="35">
        <v>357</v>
      </c>
      <c r="AU19" s="43">
        <v>713</v>
      </c>
      <c r="AV19" s="48">
        <v>119</v>
      </c>
      <c r="AW19" s="49">
        <v>516</v>
      </c>
      <c r="AX19" s="49">
        <v>84</v>
      </c>
      <c r="AY19" s="49">
        <v>124</v>
      </c>
      <c r="AZ19" s="49">
        <v>518</v>
      </c>
      <c r="BA19" s="49">
        <v>89</v>
      </c>
      <c r="BB19" s="49">
        <v>125</v>
      </c>
      <c r="BC19" s="49">
        <v>509</v>
      </c>
      <c r="BD19" s="49">
        <v>88</v>
      </c>
      <c r="BE19" s="49">
        <v>126</v>
      </c>
      <c r="BF19" s="49">
        <v>500</v>
      </c>
      <c r="BG19" s="49">
        <v>94</v>
      </c>
      <c r="BH19" s="50">
        <v>121</v>
      </c>
      <c r="BI19" s="50">
        <v>501</v>
      </c>
      <c r="BJ19" s="53">
        <v>91</v>
      </c>
      <c r="BK19" s="112">
        <v>41</v>
      </c>
      <c r="BL19" s="92">
        <v>99</v>
      </c>
      <c r="BM19" s="92">
        <f t="shared" si="0"/>
        <v>140</v>
      </c>
      <c r="BN19" s="93">
        <v>168</v>
      </c>
      <c r="BO19" s="93">
        <v>112</v>
      </c>
      <c r="BP19" s="93">
        <f t="shared" si="1"/>
        <v>280</v>
      </c>
      <c r="BQ19" s="94">
        <v>45</v>
      </c>
      <c r="BR19" s="94">
        <v>69</v>
      </c>
      <c r="BS19" s="94">
        <f t="shared" si="2"/>
        <v>114</v>
      </c>
      <c r="BT19" s="95">
        <v>8</v>
      </c>
      <c r="BU19" s="95">
        <v>11</v>
      </c>
      <c r="BV19" s="95">
        <f t="shared" si="3"/>
        <v>19</v>
      </c>
      <c r="BW19" s="96">
        <f t="shared" si="4"/>
        <v>553</v>
      </c>
      <c r="BX19" s="96">
        <f>267+292</f>
        <v>559</v>
      </c>
      <c r="BY19" s="113">
        <f t="shared" si="5"/>
        <v>6</v>
      </c>
      <c r="BZ19" s="112">
        <v>31</v>
      </c>
      <c r="CA19" s="92">
        <v>68</v>
      </c>
      <c r="CB19" s="92">
        <f t="shared" si="6"/>
        <v>99</v>
      </c>
      <c r="CC19" s="93">
        <v>165</v>
      </c>
      <c r="CD19" s="93">
        <v>112</v>
      </c>
      <c r="CE19" s="93">
        <f t="shared" si="7"/>
        <v>277</v>
      </c>
      <c r="CF19" s="94">
        <v>66</v>
      </c>
      <c r="CG19" s="94">
        <v>82</v>
      </c>
      <c r="CH19" s="94">
        <f t="shared" si="8"/>
        <v>148</v>
      </c>
      <c r="CI19" s="95">
        <v>13</v>
      </c>
      <c r="CJ19" s="95">
        <v>22</v>
      </c>
      <c r="CK19" s="95">
        <f t="shared" si="9"/>
        <v>35</v>
      </c>
      <c r="CL19" s="113">
        <v>21</v>
      </c>
      <c r="CM19" s="57">
        <v>96.68109668109669</v>
      </c>
      <c r="CN19" s="58">
        <v>98.701298701298711</v>
      </c>
      <c r="CO19" s="58">
        <v>100.14430014430015</v>
      </c>
      <c r="CP19" s="58">
        <v>100.57887120115774</v>
      </c>
      <c r="CQ19" s="58">
        <v>101.44717800289435</v>
      </c>
      <c r="CR19" s="58">
        <v>101.59189580318379</v>
      </c>
      <c r="CS19" s="58">
        <v>102.60492040520984</v>
      </c>
      <c r="CT19" s="58">
        <v>104.0520984081042</v>
      </c>
      <c r="CU19" s="58">
        <v>105.78871201157742</v>
      </c>
      <c r="CV19" s="58">
        <v>104.4862518089725</v>
      </c>
      <c r="CW19" s="58">
        <v>104.19681620839363</v>
      </c>
      <c r="CX19" s="119">
        <f t="shared" si="10"/>
        <v>103.03468208092485</v>
      </c>
      <c r="CY19" s="23"/>
      <c r="CZ19" s="78">
        <v>6.93</v>
      </c>
      <c r="DA19" s="25">
        <v>6.93</v>
      </c>
      <c r="DB19" s="25">
        <v>6.93</v>
      </c>
      <c r="DC19" s="25">
        <v>6.91</v>
      </c>
      <c r="DD19" s="25">
        <v>6.91</v>
      </c>
      <c r="DE19" s="25">
        <v>6.91</v>
      </c>
      <c r="DF19" s="25">
        <v>6.91</v>
      </c>
      <c r="DG19" s="25">
        <v>6.91</v>
      </c>
      <c r="DH19" s="25">
        <v>6.91</v>
      </c>
      <c r="DI19" s="56">
        <v>6.91</v>
      </c>
      <c r="DJ19" s="61">
        <v>6.91</v>
      </c>
      <c r="DK19" s="27">
        <v>6.92</v>
      </c>
      <c r="DL19" s="83">
        <v>670</v>
      </c>
      <c r="DM19">
        <v>684</v>
      </c>
      <c r="DN19">
        <v>694</v>
      </c>
      <c r="DO19">
        <v>695</v>
      </c>
      <c r="DP19">
        <v>701</v>
      </c>
      <c r="DQ19">
        <v>702</v>
      </c>
      <c r="DR19">
        <v>709</v>
      </c>
      <c r="DS19">
        <v>719</v>
      </c>
      <c r="DT19">
        <v>731</v>
      </c>
      <c r="DU19">
        <v>722</v>
      </c>
      <c r="DV19" s="22">
        <v>720</v>
      </c>
      <c r="DW19" s="69">
        <v>713</v>
      </c>
    </row>
    <row r="20" spans="1:127">
      <c r="A20" s="16" t="s">
        <v>23</v>
      </c>
      <c r="B20" s="97">
        <v>454</v>
      </c>
      <c r="C20" s="98">
        <v>427</v>
      </c>
      <c r="D20" s="98">
        <v>406</v>
      </c>
      <c r="E20" s="98">
        <v>234</v>
      </c>
      <c r="F20" s="98">
        <v>275</v>
      </c>
      <c r="G20" s="98">
        <v>232</v>
      </c>
      <c r="H20" s="98">
        <v>215</v>
      </c>
      <c r="I20" s="98">
        <v>199</v>
      </c>
      <c r="J20" s="98">
        <v>187</v>
      </c>
      <c r="K20" s="103">
        <v>202</v>
      </c>
      <c r="L20">
        <v>89</v>
      </c>
      <c r="M20">
        <v>97</v>
      </c>
      <c r="N20" s="25">
        <v>186</v>
      </c>
      <c r="O20">
        <v>89</v>
      </c>
      <c r="P20">
        <v>97</v>
      </c>
      <c r="Q20" s="25">
        <v>186</v>
      </c>
      <c r="R20">
        <v>88</v>
      </c>
      <c r="S20">
        <v>94</v>
      </c>
      <c r="T20" s="25">
        <v>182</v>
      </c>
      <c r="U20" s="9">
        <v>91</v>
      </c>
      <c r="V20" s="9">
        <v>95</v>
      </c>
      <c r="W20" s="28">
        <v>186</v>
      </c>
      <c r="X20" s="10">
        <v>91</v>
      </c>
      <c r="Y20" s="9">
        <v>94</v>
      </c>
      <c r="Z20">
        <v>184</v>
      </c>
      <c r="AA20" s="10">
        <v>91</v>
      </c>
      <c r="AB20" s="10">
        <v>94</v>
      </c>
      <c r="AC20" s="29">
        <v>185</v>
      </c>
      <c r="AD20" s="10">
        <v>99</v>
      </c>
      <c r="AE20" s="10">
        <v>96</v>
      </c>
      <c r="AF20" s="29">
        <v>195</v>
      </c>
      <c r="AG20" s="10">
        <v>98</v>
      </c>
      <c r="AH20" s="10">
        <v>96</v>
      </c>
      <c r="AI20" s="29">
        <v>194</v>
      </c>
      <c r="AJ20" s="10">
        <v>100</v>
      </c>
      <c r="AK20" s="10">
        <v>97</v>
      </c>
      <c r="AL20">
        <v>197</v>
      </c>
      <c r="AM20" s="10">
        <v>101</v>
      </c>
      <c r="AN20" s="10">
        <v>99</v>
      </c>
      <c r="AO20" s="29">
        <v>200</v>
      </c>
      <c r="AP20" s="10">
        <v>101</v>
      </c>
      <c r="AQ20" s="10">
        <v>101</v>
      </c>
      <c r="AR20" s="29">
        <v>202</v>
      </c>
      <c r="AS20" s="36">
        <v>97</v>
      </c>
      <c r="AT20" s="36">
        <v>100</v>
      </c>
      <c r="AU20" s="41">
        <v>197</v>
      </c>
      <c r="AV20" s="48">
        <v>32</v>
      </c>
      <c r="AW20" s="49">
        <v>135</v>
      </c>
      <c r="AX20" s="49">
        <v>27</v>
      </c>
      <c r="AY20" s="49">
        <v>30</v>
      </c>
      <c r="AZ20" s="49">
        <v>137</v>
      </c>
      <c r="BA20" s="49">
        <v>30</v>
      </c>
      <c r="BB20" s="49">
        <v>32</v>
      </c>
      <c r="BC20" s="49">
        <v>138</v>
      </c>
      <c r="BD20" s="49">
        <v>30</v>
      </c>
      <c r="BE20" s="49">
        <v>34</v>
      </c>
      <c r="BF20" s="49">
        <v>138</v>
      </c>
      <c r="BG20" s="49">
        <v>30</v>
      </c>
      <c r="BH20" s="51">
        <v>33</v>
      </c>
      <c r="BI20" s="51">
        <v>134</v>
      </c>
      <c r="BJ20" s="54">
        <v>30</v>
      </c>
      <c r="BK20" s="112">
        <v>9</v>
      </c>
      <c r="BL20" s="88">
        <v>33</v>
      </c>
      <c r="BM20" s="92">
        <f t="shared" si="0"/>
        <v>42</v>
      </c>
      <c r="BN20" s="89">
        <v>43</v>
      </c>
      <c r="BO20" s="89">
        <v>28</v>
      </c>
      <c r="BP20" s="93">
        <f t="shared" si="1"/>
        <v>71</v>
      </c>
      <c r="BQ20" s="90">
        <v>13</v>
      </c>
      <c r="BR20" s="90">
        <v>16</v>
      </c>
      <c r="BS20" s="94">
        <f t="shared" si="2"/>
        <v>29</v>
      </c>
      <c r="BT20" s="91">
        <v>3</v>
      </c>
      <c r="BU20" s="91">
        <v>3</v>
      </c>
      <c r="BV20" s="95">
        <f t="shared" si="3"/>
        <v>6</v>
      </c>
      <c r="BW20" s="96">
        <f t="shared" si="4"/>
        <v>148</v>
      </c>
      <c r="BX20" s="96">
        <f>68+80</f>
        <v>148</v>
      </c>
      <c r="BY20" s="113">
        <f t="shared" si="5"/>
        <v>0</v>
      </c>
      <c r="BZ20" s="112">
        <v>10</v>
      </c>
      <c r="CA20" s="88">
        <v>25</v>
      </c>
      <c r="CB20" s="92">
        <f t="shared" si="6"/>
        <v>35</v>
      </c>
      <c r="CC20" s="89">
        <v>47</v>
      </c>
      <c r="CD20" s="89">
        <v>24</v>
      </c>
      <c r="CE20" s="93">
        <f t="shared" si="7"/>
        <v>71</v>
      </c>
      <c r="CF20" s="90">
        <v>21</v>
      </c>
      <c r="CG20" s="90">
        <v>25</v>
      </c>
      <c r="CH20" s="94">
        <f t="shared" si="8"/>
        <v>46</v>
      </c>
      <c r="CI20" s="91">
        <v>4</v>
      </c>
      <c r="CJ20" s="91">
        <v>4</v>
      </c>
      <c r="CK20" s="95">
        <f t="shared" si="9"/>
        <v>8</v>
      </c>
      <c r="CL20" s="113">
        <v>0</v>
      </c>
      <c r="CM20" s="57">
        <v>82.300884955752224</v>
      </c>
      <c r="CN20" s="58">
        <v>82.300884955752224</v>
      </c>
      <c r="CO20" s="58">
        <v>80.530973451327441</v>
      </c>
      <c r="CP20" s="58">
        <v>82.300884955752224</v>
      </c>
      <c r="CQ20" s="58">
        <v>81.415929203539832</v>
      </c>
      <c r="CR20" s="58">
        <v>81.858407079646028</v>
      </c>
      <c r="CS20" s="58">
        <v>86.283185840707972</v>
      </c>
      <c r="CT20" s="58">
        <v>85.840707964601776</v>
      </c>
      <c r="CU20" s="58">
        <v>87.168141592920364</v>
      </c>
      <c r="CV20" s="58">
        <v>88.495575221238951</v>
      </c>
      <c r="CW20" s="58">
        <v>89.380530973451343</v>
      </c>
      <c r="CX20" s="119">
        <f t="shared" si="10"/>
        <v>87.168141592920364</v>
      </c>
      <c r="CY20" s="23"/>
      <c r="CZ20" s="78">
        <v>2.2599999999999998</v>
      </c>
      <c r="DA20" s="25">
        <v>2.2599999999999998</v>
      </c>
      <c r="DB20" s="25">
        <v>2.2599999999999998</v>
      </c>
      <c r="DC20" s="25">
        <v>2.2599999999999998</v>
      </c>
      <c r="DD20" s="25">
        <v>2.2599999999999998</v>
      </c>
      <c r="DE20" s="25">
        <v>2.2599999999999998</v>
      </c>
      <c r="DF20" s="25">
        <v>2.2599999999999998</v>
      </c>
      <c r="DG20" s="25">
        <v>2.2599999999999998</v>
      </c>
      <c r="DH20" s="25">
        <v>2.2599999999999998</v>
      </c>
      <c r="DI20" s="56">
        <v>2.2599999999999998</v>
      </c>
      <c r="DJ20" s="61">
        <v>2.2599999999999998</v>
      </c>
      <c r="DK20" s="61">
        <v>2.2599999999999998</v>
      </c>
      <c r="DL20" s="83">
        <v>186</v>
      </c>
      <c r="DM20">
        <v>186</v>
      </c>
      <c r="DN20">
        <v>182</v>
      </c>
      <c r="DO20">
        <v>186</v>
      </c>
      <c r="DP20">
        <v>184</v>
      </c>
      <c r="DQ20">
        <v>185</v>
      </c>
      <c r="DR20">
        <v>195</v>
      </c>
      <c r="DS20">
        <v>194</v>
      </c>
      <c r="DT20">
        <v>197</v>
      </c>
      <c r="DU20">
        <v>200</v>
      </c>
      <c r="DV20" s="22">
        <v>202</v>
      </c>
      <c r="DW20" s="67">
        <v>197</v>
      </c>
    </row>
    <row r="21" spans="1:127">
      <c r="A21" s="16" t="s">
        <v>24</v>
      </c>
      <c r="B21" s="97">
        <v>1804</v>
      </c>
      <c r="C21" s="98">
        <v>1918</v>
      </c>
      <c r="D21" s="98">
        <v>1782</v>
      </c>
      <c r="E21" s="98">
        <v>1534</v>
      </c>
      <c r="F21" s="98">
        <v>1602</v>
      </c>
      <c r="G21" s="98">
        <v>1448</v>
      </c>
      <c r="H21" s="98">
        <v>1460</v>
      </c>
      <c r="I21" s="98">
        <v>1408</v>
      </c>
      <c r="J21" s="98">
        <v>1528</v>
      </c>
      <c r="K21" s="103">
        <v>1689</v>
      </c>
      <c r="L21">
        <v>751</v>
      </c>
      <c r="M21">
        <v>781</v>
      </c>
      <c r="N21" s="25">
        <v>1532</v>
      </c>
      <c r="O21">
        <v>762</v>
      </c>
      <c r="P21">
        <v>781</v>
      </c>
      <c r="Q21" s="25">
        <v>1543</v>
      </c>
      <c r="R21">
        <v>783</v>
      </c>
      <c r="S21">
        <v>797</v>
      </c>
      <c r="T21" s="25">
        <v>1580</v>
      </c>
      <c r="U21" s="9">
        <v>789</v>
      </c>
      <c r="V21" s="9">
        <v>815</v>
      </c>
      <c r="W21" s="28">
        <v>1604</v>
      </c>
      <c r="X21" s="10">
        <v>788</v>
      </c>
      <c r="Y21" s="9">
        <v>824</v>
      </c>
      <c r="Z21">
        <v>1624</v>
      </c>
      <c r="AA21" s="10">
        <v>788</v>
      </c>
      <c r="AB21" s="10">
        <v>832</v>
      </c>
      <c r="AC21" s="29">
        <v>1620</v>
      </c>
      <c r="AD21" s="10">
        <v>794</v>
      </c>
      <c r="AE21" s="10">
        <v>832</v>
      </c>
      <c r="AF21" s="29">
        <v>1626</v>
      </c>
      <c r="AG21" s="10">
        <v>790</v>
      </c>
      <c r="AH21" s="10">
        <v>838</v>
      </c>
      <c r="AI21" s="29">
        <v>1628</v>
      </c>
      <c r="AJ21" s="10">
        <v>793</v>
      </c>
      <c r="AK21" s="10">
        <v>849</v>
      </c>
      <c r="AL21">
        <v>1642</v>
      </c>
      <c r="AM21" s="10">
        <v>798</v>
      </c>
      <c r="AN21" s="10">
        <v>850</v>
      </c>
      <c r="AO21" s="29">
        <v>1648</v>
      </c>
      <c r="AP21" s="10">
        <v>820</v>
      </c>
      <c r="AQ21" s="10">
        <v>869</v>
      </c>
      <c r="AR21" s="29">
        <v>1689</v>
      </c>
      <c r="AS21" s="36">
        <v>820</v>
      </c>
      <c r="AT21" s="36">
        <v>878</v>
      </c>
      <c r="AU21" s="41">
        <v>1698</v>
      </c>
      <c r="AV21" s="48">
        <v>278</v>
      </c>
      <c r="AW21" s="49">
        <v>1131</v>
      </c>
      <c r="AX21" s="49">
        <v>219</v>
      </c>
      <c r="AY21" s="49">
        <v>275</v>
      </c>
      <c r="AZ21" s="49">
        <v>1140</v>
      </c>
      <c r="BA21" s="49">
        <v>227</v>
      </c>
      <c r="BB21" s="49">
        <v>283</v>
      </c>
      <c r="BC21" s="49">
        <v>1139</v>
      </c>
      <c r="BD21" s="50">
        <v>226</v>
      </c>
      <c r="BE21" s="49">
        <v>312</v>
      </c>
      <c r="BF21" s="49">
        <v>1141</v>
      </c>
      <c r="BG21" s="49">
        <v>236</v>
      </c>
      <c r="BH21" s="51">
        <v>309</v>
      </c>
      <c r="BI21" s="51">
        <v>1146</v>
      </c>
      <c r="BJ21" s="54">
        <v>243</v>
      </c>
      <c r="BK21" s="112">
        <v>98</v>
      </c>
      <c r="BL21" s="88">
        <v>203</v>
      </c>
      <c r="BM21" s="92">
        <f t="shared" si="0"/>
        <v>301</v>
      </c>
      <c r="BN21" s="89">
        <v>309</v>
      </c>
      <c r="BO21" s="89">
        <v>210</v>
      </c>
      <c r="BP21" s="93">
        <f t="shared" si="1"/>
        <v>519</v>
      </c>
      <c r="BQ21" s="90">
        <v>165</v>
      </c>
      <c r="BR21" s="90">
        <v>196</v>
      </c>
      <c r="BS21" s="94">
        <f t="shared" si="2"/>
        <v>361</v>
      </c>
      <c r="BT21" s="91">
        <v>34</v>
      </c>
      <c r="BU21" s="91">
        <v>23</v>
      </c>
      <c r="BV21" s="95">
        <f t="shared" si="3"/>
        <v>57</v>
      </c>
      <c r="BW21" s="96">
        <f t="shared" si="4"/>
        <v>1238</v>
      </c>
      <c r="BX21" s="96">
        <f>611+637</f>
        <v>1248</v>
      </c>
      <c r="BY21" s="113">
        <f t="shared" si="5"/>
        <v>10</v>
      </c>
      <c r="BZ21" s="112">
        <v>69</v>
      </c>
      <c r="CA21" s="88">
        <v>157</v>
      </c>
      <c r="CB21" s="92">
        <f t="shared" si="6"/>
        <v>226</v>
      </c>
      <c r="CC21" s="89">
        <v>295</v>
      </c>
      <c r="CD21" s="89">
        <v>224</v>
      </c>
      <c r="CE21" s="93">
        <f t="shared" si="7"/>
        <v>519</v>
      </c>
      <c r="CF21" s="90">
        <v>204</v>
      </c>
      <c r="CG21" s="90">
        <v>256</v>
      </c>
      <c r="CH21" s="94">
        <f t="shared" si="8"/>
        <v>460</v>
      </c>
      <c r="CI21" s="91">
        <v>54</v>
      </c>
      <c r="CJ21" s="91">
        <v>60</v>
      </c>
      <c r="CK21" s="95">
        <f t="shared" si="9"/>
        <v>114</v>
      </c>
      <c r="CL21" s="113">
        <v>28</v>
      </c>
      <c r="CM21" s="57">
        <v>122.56</v>
      </c>
      <c r="CN21" s="58">
        <v>123.44</v>
      </c>
      <c r="CO21" s="58">
        <v>126.4</v>
      </c>
      <c r="CP21" s="58">
        <v>128.32</v>
      </c>
      <c r="CQ21" s="58">
        <v>129.91999999999999</v>
      </c>
      <c r="CR21" s="58">
        <v>129.6</v>
      </c>
      <c r="CS21" s="58">
        <v>130.08000000000001</v>
      </c>
      <c r="CT21" s="58">
        <v>130.24</v>
      </c>
      <c r="CU21" s="58">
        <v>131.36000000000001</v>
      </c>
      <c r="CV21" s="58">
        <v>131.84</v>
      </c>
      <c r="CW21" s="58">
        <v>135.12</v>
      </c>
      <c r="CX21" s="119">
        <f t="shared" si="10"/>
        <v>135.84</v>
      </c>
      <c r="CY21" s="23"/>
      <c r="CZ21" s="78">
        <v>12.5</v>
      </c>
      <c r="DA21" s="25">
        <v>12.5</v>
      </c>
      <c r="DB21" s="25">
        <v>12.5</v>
      </c>
      <c r="DC21" s="25">
        <v>12.5</v>
      </c>
      <c r="DD21" s="25">
        <v>12.5</v>
      </c>
      <c r="DE21" s="25">
        <v>12.5</v>
      </c>
      <c r="DF21" s="25">
        <v>12.5</v>
      </c>
      <c r="DG21" s="25">
        <v>12.5</v>
      </c>
      <c r="DH21" s="25">
        <v>12.5</v>
      </c>
      <c r="DI21" s="56">
        <v>12.5</v>
      </c>
      <c r="DJ21" s="61">
        <v>12.5</v>
      </c>
      <c r="DK21" s="61">
        <v>12.5</v>
      </c>
      <c r="DL21" s="83">
        <v>1532</v>
      </c>
      <c r="DM21">
        <v>1543</v>
      </c>
      <c r="DN21">
        <v>1580</v>
      </c>
      <c r="DO21">
        <v>1604</v>
      </c>
      <c r="DP21">
        <v>1624</v>
      </c>
      <c r="DQ21">
        <v>1620</v>
      </c>
      <c r="DR21">
        <v>1626</v>
      </c>
      <c r="DS21">
        <v>1628</v>
      </c>
      <c r="DT21">
        <v>1642</v>
      </c>
      <c r="DU21">
        <v>1648</v>
      </c>
      <c r="DV21" s="22">
        <v>1689</v>
      </c>
      <c r="DW21" s="67">
        <v>1698</v>
      </c>
    </row>
    <row r="22" spans="1:127">
      <c r="A22" s="16" t="s">
        <v>25</v>
      </c>
      <c r="B22" s="97">
        <v>878</v>
      </c>
      <c r="C22" s="98">
        <v>872</v>
      </c>
      <c r="D22" s="98">
        <v>829</v>
      </c>
      <c r="E22" s="98">
        <v>544</v>
      </c>
      <c r="F22" s="98">
        <v>566</v>
      </c>
      <c r="G22" s="98">
        <v>494</v>
      </c>
      <c r="H22" s="98">
        <v>408</v>
      </c>
      <c r="I22" s="98">
        <v>377</v>
      </c>
      <c r="J22" s="98">
        <v>378</v>
      </c>
      <c r="K22" s="103">
        <v>437</v>
      </c>
      <c r="L22">
        <v>190</v>
      </c>
      <c r="M22">
        <v>191</v>
      </c>
      <c r="N22" s="25">
        <v>381</v>
      </c>
      <c r="O22">
        <v>190</v>
      </c>
      <c r="P22">
        <v>190</v>
      </c>
      <c r="Q22" s="25">
        <v>380</v>
      </c>
      <c r="R22">
        <v>196</v>
      </c>
      <c r="S22">
        <v>189</v>
      </c>
      <c r="T22" s="25">
        <v>385</v>
      </c>
      <c r="U22" s="9">
        <v>198</v>
      </c>
      <c r="V22" s="9">
        <v>187</v>
      </c>
      <c r="W22" s="28">
        <v>385</v>
      </c>
      <c r="X22" s="10">
        <v>208</v>
      </c>
      <c r="Y22" s="9">
        <v>197</v>
      </c>
      <c r="Z22">
        <v>401</v>
      </c>
      <c r="AA22" s="10">
        <v>208</v>
      </c>
      <c r="AB22" s="10">
        <v>198</v>
      </c>
      <c r="AC22" s="29">
        <v>406</v>
      </c>
      <c r="AD22" s="10">
        <v>224</v>
      </c>
      <c r="AE22" s="10">
        <v>207</v>
      </c>
      <c r="AF22" s="29">
        <v>431</v>
      </c>
      <c r="AG22" s="10">
        <v>221</v>
      </c>
      <c r="AH22" s="10">
        <v>203</v>
      </c>
      <c r="AI22" s="29">
        <v>424</v>
      </c>
      <c r="AJ22" s="10">
        <v>229</v>
      </c>
      <c r="AK22" s="10">
        <v>208</v>
      </c>
      <c r="AL22">
        <v>437</v>
      </c>
      <c r="AM22" s="10">
        <v>226</v>
      </c>
      <c r="AN22" s="10">
        <v>204</v>
      </c>
      <c r="AO22" s="29">
        <v>430</v>
      </c>
      <c r="AP22" s="10">
        <v>227</v>
      </c>
      <c r="AQ22" s="10">
        <v>210</v>
      </c>
      <c r="AR22" s="29">
        <v>437</v>
      </c>
      <c r="AS22" s="36">
        <v>228</v>
      </c>
      <c r="AT22" s="36">
        <v>210</v>
      </c>
      <c r="AU22" s="41">
        <v>438</v>
      </c>
      <c r="AV22" s="48">
        <v>75</v>
      </c>
      <c r="AW22" s="49">
        <v>287</v>
      </c>
      <c r="AX22" s="49">
        <v>62</v>
      </c>
      <c r="AY22" s="49">
        <v>84</v>
      </c>
      <c r="AZ22" s="49">
        <v>284</v>
      </c>
      <c r="BA22" s="49">
        <v>69</v>
      </c>
      <c r="BB22" s="49">
        <v>86</v>
      </c>
      <c r="BC22" s="49">
        <v>275</v>
      </c>
      <c r="BD22" s="49">
        <v>69</v>
      </c>
      <c r="BE22" s="49">
        <v>87</v>
      </c>
      <c r="BF22" s="49">
        <v>276</v>
      </c>
      <c r="BG22" s="49">
        <v>74</v>
      </c>
      <c r="BH22" s="51">
        <v>84</v>
      </c>
      <c r="BI22" s="51">
        <v>273</v>
      </c>
      <c r="BJ22" s="54">
        <v>81</v>
      </c>
      <c r="BK22" s="112">
        <v>30</v>
      </c>
      <c r="BL22" s="88">
        <v>70</v>
      </c>
      <c r="BM22" s="92">
        <f t="shared" si="0"/>
        <v>100</v>
      </c>
      <c r="BN22" s="89">
        <v>82</v>
      </c>
      <c r="BO22" s="89">
        <v>46</v>
      </c>
      <c r="BP22" s="93">
        <f t="shared" si="1"/>
        <v>128</v>
      </c>
      <c r="BQ22" s="90">
        <v>34</v>
      </c>
      <c r="BR22" s="90">
        <v>35</v>
      </c>
      <c r="BS22" s="94">
        <f t="shared" si="2"/>
        <v>69</v>
      </c>
      <c r="BT22" s="91">
        <v>8</v>
      </c>
      <c r="BU22" s="91">
        <v>6</v>
      </c>
      <c r="BV22" s="95">
        <f t="shared" si="3"/>
        <v>14</v>
      </c>
      <c r="BW22" s="96">
        <f t="shared" si="4"/>
        <v>311</v>
      </c>
      <c r="BX22" s="96">
        <f>154+160</f>
        <v>314</v>
      </c>
      <c r="BY22" s="113">
        <f t="shared" si="5"/>
        <v>3</v>
      </c>
      <c r="BZ22" s="112">
        <v>22</v>
      </c>
      <c r="CA22" s="88">
        <v>42</v>
      </c>
      <c r="CB22" s="92">
        <f t="shared" si="6"/>
        <v>64</v>
      </c>
      <c r="CC22" s="89">
        <v>79</v>
      </c>
      <c r="CD22" s="89">
        <v>41</v>
      </c>
      <c r="CE22" s="93">
        <f t="shared" si="7"/>
        <v>120</v>
      </c>
      <c r="CF22" s="90">
        <v>37</v>
      </c>
      <c r="CG22" s="90">
        <v>54</v>
      </c>
      <c r="CH22" s="94">
        <v>91</v>
      </c>
      <c r="CI22" s="91">
        <v>20</v>
      </c>
      <c r="CJ22" s="91">
        <v>16</v>
      </c>
      <c r="CK22" s="95">
        <f t="shared" si="9"/>
        <v>36</v>
      </c>
      <c r="CL22" s="113">
        <v>11</v>
      </c>
      <c r="CM22" s="57">
        <v>87.78801843317973</v>
      </c>
      <c r="CN22" s="58">
        <v>87.557603686635943</v>
      </c>
      <c r="CO22" s="58">
        <v>88.709677419354847</v>
      </c>
      <c r="CP22" s="58">
        <v>88.709677419354847</v>
      </c>
      <c r="CQ22" s="58">
        <v>92.396313364055302</v>
      </c>
      <c r="CR22" s="58">
        <v>93.548387096774192</v>
      </c>
      <c r="CS22" s="58">
        <v>99.308755760368669</v>
      </c>
      <c r="CT22" s="58">
        <v>97.695852534562221</v>
      </c>
      <c r="CU22" s="58">
        <v>100.69124423963135</v>
      </c>
      <c r="CV22" s="58">
        <v>99.078341013824883</v>
      </c>
      <c r="CW22" s="58">
        <v>100.69124423963135</v>
      </c>
      <c r="CX22" s="119">
        <f t="shared" si="10"/>
        <v>100.92165898617512</v>
      </c>
      <c r="CY22" s="23"/>
      <c r="CZ22" s="78">
        <v>4.34</v>
      </c>
      <c r="DA22" s="25">
        <v>4.34</v>
      </c>
      <c r="DB22" s="25">
        <v>4.34</v>
      </c>
      <c r="DC22" s="25">
        <v>4.34</v>
      </c>
      <c r="DD22" s="25">
        <v>4.34</v>
      </c>
      <c r="DE22" s="25">
        <v>4.34</v>
      </c>
      <c r="DF22" s="25">
        <v>4.34</v>
      </c>
      <c r="DG22" s="25">
        <v>4.34</v>
      </c>
      <c r="DH22" s="25">
        <v>4.34</v>
      </c>
      <c r="DI22" s="56">
        <v>4.34</v>
      </c>
      <c r="DJ22" s="61">
        <v>4.34</v>
      </c>
      <c r="DK22" s="61">
        <v>4.34</v>
      </c>
      <c r="DL22" s="83">
        <v>381</v>
      </c>
      <c r="DM22">
        <v>380</v>
      </c>
      <c r="DN22">
        <v>385</v>
      </c>
      <c r="DO22">
        <v>385</v>
      </c>
      <c r="DP22">
        <v>401</v>
      </c>
      <c r="DQ22">
        <v>406</v>
      </c>
      <c r="DR22">
        <v>431</v>
      </c>
      <c r="DS22">
        <v>424</v>
      </c>
      <c r="DT22">
        <v>437</v>
      </c>
      <c r="DU22">
        <v>430</v>
      </c>
      <c r="DV22" s="22">
        <v>437</v>
      </c>
      <c r="DW22" s="67">
        <v>438</v>
      </c>
    </row>
    <row r="23" spans="1:127">
      <c r="A23" s="16" t="s">
        <v>26</v>
      </c>
      <c r="B23" s="97">
        <v>154</v>
      </c>
      <c r="C23" s="98">
        <v>159</v>
      </c>
      <c r="D23" s="98">
        <v>182</v>
      </c>
      <c r="E23" s="98">
        <v>121</v>
      </c>
      <c r="F23" s="98">
        <v>116</v>
      </c>
      <c r="G23" s="98">
        <v>98</v>
      </c>
      <c r="H23" s="98">
        <v>98</v>
      </c>
      <c r="I23" s="98">
        <v>81</v>
      </c>
      <c r="J23" s="98">
        <v>91</v>
      </c>
      <c r="K23" s="104">
        <v>82</v>
      </c>
      <c r="L23">
        <v>47</v>
      </c>
      <c r="M23">
        <v>45</v>
      </c>
      <c r="N23" s="25">
        <v>92</v>
      </c>
      <c r="O23">
        <v>46</v>
      </c>
      <c r="P23">
        <v>42</v>
      </c>
      <c r="Q23" s="25">
        <v>88</v>
      </c>
      <c r="R23">
        <v>46</v>
      </c>
      <c r="S23">
        <v>41</v>
      </c>
      <c r="T23" s="25">
        <v>87</v>
      </c>
      <c r="U23" s="9">
        <v>46</v>
      </c>
      <c r="V23" s="9">
        <v>38</v>
      </c>
      <c r="W23" s="28">
        <v>84</v>
      </c>
      <c r="X23" s="10">
        <v>45</v>
      </c>
      <c r="Y23" s="9">
        <v>37</v>
      </c>
      <c r="Z23">
        <v>83</v>
      </c>
      <c r="AA23" s="10">
        <v>45</v>
      </c>
      <c r="AB23" s="10">
        <v>36</v>
      </c>
      <c r="AC23" s="29">
        <v>81</v>
      </c>
      <c r="AD23" s="10">
        <v>43</v>
      </c>
      <c r="AE23" s="10">
        <v>37</v>
      </c>
      <c r="AF23" s="29">
        <v>80</v>
      </c>
      <c r="AG23" s="10">
        <v>41</v>
      </c>
      <c r="AH23" s="10">
        <v>33</v>
      </c>
      <c r="AI23" s="29">
        <v>74</v>
      </c>
      <c r="AJ23" s="10">
        <v>42</v>
      </c>
      <c r="AK23" s="10">
        <v>34</v>
      </c>
      <c r="AL23">
        <v>76</v>
      </c>
      <c r="AM23" s="10">
        <v>40</v>
      </c>
      <c r="AN23" s="10">
        <v>34</v>
      </c>
      <c r="AO23" s="29">
        <v>74</v>
      </c>
      <c r="AP23" s="10">
        <v>44</v>
      </c>
      <c r="AQ23" s="10">
        <v>38</v>
      </c>
      <c r="AR23" s="29">
        <v>82</v>
      </c>
      <c r="AS23" s="35">
        <v>45</v>
      </c>
      <c r="AT23" s="35">
        <v>37</v>
      </c>
      <c r="AU23" s="41">
        <v>82</v>
      </c>
      <c r="AV23" s="48">
        <v>7</v>
      </c>
      <c r="AW23" s="49">
        <v>58</v>
      </c>
      <c r="AX23" s="49">
        <v>9</v>
      </c>
      <c r="AY23" s="49">
        <v>9</v>
      </c>
      <c r="AZ23" s="49">
        <v>56</v>
      </c>
      <c r="BA23" s="49">
        <v>11</v>
      </c>
      <c r="BB23" s="49">
        <v>10</v>
      </c>
      <c r="BC23" s="49">
        <v>55</v>
      </c>
      <c r="BD23" s="49">
        <v>9</v>
      </c>
      <c r="BE23" s="49">
        <v>11</v>
      </c>
      <c r="BF23" s="49">
        <v>60</v>
      </c>
      <c r="BG23" s="49">
        <v>11</v>
      </c>
      <c r="BH23" s="50">
        <v>11</v>
      </c>
      <c r="BI23" s="50">
        <v>58</v>
      </c>
      <c r="BJ23" s="53">
        <v>13</v>
      </c>
      <c r="BK23" s="112">
        <v>8</v>
      </c>
      <c r="BL23" s="92">
        <v>15</v>
      </c>
      <c r="BM23" s="92">
        <f t="shared" si="0"/>
        <v>23</v>
      </c>
      <c r="BN23" s="93">
        <v>23</v>
      </c>
      <c r="BO23" s="93">
        <v>15</v>
      </c>
      <c r="BP23" s="93">
        <f t="shared" si="1"/>
        <v>38</v>
      </c>
      <c r="BQ23" s="94">
        <v>8</v>
      </c>
      <c r="BR23" s="94">
        <v>7</v>
      </c>
      <c r="BS23" s="94">
        <f t="shared" si="2"/>
        <v>15</v>
      </c>
      <c r="BT23" s="95">
        <v>2</v>
      </c>
      <c r="BU23" s="95">
        <v>1</v>
      </c>
      <c r="BV23" s="95">
        <f t="shared" si="3"/>
        <v>3</v>
      </c>
      <c r="BW23" s="96">
        <f t="shared" si="4"/>
        <v>79</v>
      </c>
      <c r="BX23" s="96">
        <f>41+38</f>
        <v>79</v>
      </c>
      <c r="BY23" s="113">
        <f t="shared" si="5"/>
        <v>0</v>
      </c>
      <c r="BZ23" s="112">
        <v>3</v>
      </c>
      <c r="CA23" s="92">
        <v>8</v>
      </c>
      <c r="CB23" s="92">
        <f t="shared" si="6"/>
        <v>11</v>
      </c>
      <c r="CC23" s="93">
        <v>25</v>
      </c>
      <c r="CD23" s="93">
        <v>12</v>
      </c>
      <c r="CE23" s="93">
        <f t="shared" si="7"/>
        <v>37</v>
      </c>
      <c r="CF23" s="94">
        <v>5</v>
      </c>
      <c r="CG23" s="94">
        <v>9</v>
      </c>
      <c r="CH23" s="94">
        <f t="shared" si="8"/>
        <v>14</v>
      </c>
      <c r="CI23" s="95">
        <v>3</v>
      </c>
      <c r="CJ23" s="95">
        <v>2</v>
      </c>
      <c r="CK23" s="95">
        <f t="shared" si="9"/>
        <v>5</v>
      </c>
      <c r="CL23" s="113">
        <v>3</v>
      </c>
      <c r="CM23" s="57">
        <v>57.861635220125784</v>
      </c>
      <c r="CN23" s="58">
        <v>55.345911949685529</v>
      </c>
      <c r="CO23" s="58">
        <v>54.716981132075468</v>
      </c>
      <c r="CP23" s="58">
        <v>52.830188679245282</v>
      </c>
      <c r="CQ23" s="58">
        <v>52.20125786163522</v>
      </c>
      <c r="CR23" s="58">
        <v>50.943396226415089</v>
      </c>
      <c r="CS23" s="58">
        <v>50.314465408805027</v>
      </c>
      <c r="CT23" s="58">
        <v>46.540880503144649</v>
      </c>
      <c r="CU23" s="58">
        <v>47.79874213836478</v>
      </c>
      <c r="CV23" s="58">
        <v>46.540880503144649</v>
      </c>
      <c r="CW23" s="58">
        <v>51.572327044025151</v>
      </c>
      <c r="CX23" s="119">
        <f t="shared" si="10"/>
        <v>51.572327044025151</v>
      </c>
      <c r="CY23" s="23"/>
      <c r="CZ23" s="79">
        <v>1.59</v>
      </c>
      <c r="DA23" s="25">
        <v>1.59</v>
      </c>
      <c r="DB23" s="25">
        <v>1.59</v>
      </c>
      <c r="DC23" s="25">
        <v>1.59</v>
      </c>
      <c r="DD23" s="25">
        <v>1.59</v>
      </c>
      <c r="DE23" s="25">
        <v>1.59</v>
      </c>
      <c r="DF23" s="25">
        <v>1.59</v>
      </c>
      <c r="DG23" s="25">
        <v>1.59</v>
      </c>
      <c r="DH23" s="25">
        <v>1.59</v>
      </c>
      <c r="DI23" s="56">
        <v>1.59</v>
      </c>
      <c r="DJ23" s="61">
        <v>1.59</v>
      </c>
      <c r="DK23" s="61">
        <v>1.59</v>
      </c>
      <c r="DL23" s="83">
        <v>92</v>
      </c>
      <c r="DM23">
        <v>88</v>
      </c>
      <c r="DN23">
        <v>87</v>
      </c>
      <c r="DO23">
        <v>84</v>
      </c>
      <c r="DP23">
        <v>83</v>
      </c>
      <c r="DQ23">
        <v>81</v>
      </c>
      <c r="DR23">
        <v>80</v>
      </c>
      <c r="DS23">
        <v>74</v>
      </c>
      <c r="DT23">
        <v>76</v>
      </c>
      <c r="DU23">
        <v>74</v>
      </c>
      <c r="DV23" s="22">
        <v>82</v>
      </c>
      <c r="DW23" s="67">
        <v>82</v>
      </c>
    </row>
    <row r="24" spans="1:127">
      <c r="A24" s="16" t="s">
        <v>27</v>
      </c>
      <c r="B24" s="97">
        <v>798</v>
      </c>
      <c r="C24" s="98">
        <v>876</v>
      </c>
      <c r="D24" s="98">
        <v>879</v>
      </c>
      <c r="E24" s="98">
        <v>737</v>
      </c>
      <c r="F24" s="98">
        <v>780</v>
      </c>
      <c r="G24" s="98">
        <v>645</v>
      </c>
      <c r="H24" s="98">
        <v>606</v>
      </c>
      <c r="I24" s="98">
        <v>535</v>
      </c>
      <c r="J24" s="98">
        <v>522</v>
      </c>
      <c r="K24" s="105">
        <v>515</v>
      </c>
      <c r="L24">
        <v>266</v>
      </c>
      <c r="M24">
        <v>256</v>
      </c>
      <c r="N24" s="25">
        <v>522</v>
      </c>
      <c r="O24">
        <v>265</v>
      </c>
      <c r="P24">
        <v>261</v>
      </c>
      <c r="Q24" s="25">
        <v>526</v>
      </c>
      <c r="R24">
        <v>265</v>
      </c>
      <c r="S24">
        <v>265</v>
      </c>
      <c r="T24" s="25">
        <v>530</v>
      </c>
      <c r="U24" s="9">
        <v>252</v>
      </c>
      <c r="V24" s="9">
        <v>268</v>
      </c>
      <c r="W24" s="28">
        <v>520</v>
      </c>
      <c r="X24" s="10">
        <v>252</v>
      </c>
      <c r="Y24" s="9">
        <v>260</v>
      </c>
      <c r="Z24">
        <v>510</v>
      </c>
      <c r="AA24" s="10">
        <v>252</v>
      </c>
      <c r="AB24" s="10">
        <v>260</v>
      </c>
      <c r="AC24" s="29">
        <v>512</v>
      </c>
      <c r="AD24" s="10">
        <v>251</v>
      </c>
      <c r="AE24" s="10">
        <v>259</v>
      </c>
      <c r="AF24" s="29">
        <v>510</v>
      </c>
      <c r="AG24" s="10">
        <v>253</v>
      </c>
      <c r="AH24" s="10">
        <v>265</v>
      </c>
      <c r="AI24" s="29">
        <v>518</v>
      </c>
      <c r="AJ24" s="10">
        <v>246</v>
      </c>
      <c r="AK24" s="10">
        <v>258</v>
      </c>
      <c r="AL24">
        <v>504</v>
      </c>
      <c r="AM24" s="10">
        <v>242</v>
      </c>
      <c r="AN24" s="10">
        <v>251</v>
      </c>
      <c r="AO24" s="29">
        <v>493</v>
      </c>
      <c r="AP24" s="10">
        <v>258</v>
      </c>
      <c r="AQ24" s="10">
        <v>257</v>
      </c>
      <c r="AR24" s="29">
        <v>515</v>
      </c>
      <c r="AS24" s="35">
        <v>256</v>
      </c>
      <c r="AT24" s="35">
        <v>252</v>
      </c>
      <c r="AU24" s="44">
        <v>508</v>
      </c>
      <c r="AV24" s="48">
        <v>93</v>
      </c>
      <c r="AW24" s="49">
        <v>347</v>
      </c>
      <c r="AX24" s="49">
        <v>78</v>
      </c>
      <c r="AY24" s="49">
        <v>87</v>
      </c>
      <c r="AZ24" s="49">
        <v>341</v>
      </c>
      <c r="BA24" s="49">
        <v>76</v>
      </c>
      <c r="BB24" s="49">
        <v>83</v>
      </c>
      <c r="BC24" s="49">
        <v>334</v>
      </c>
      <c r="BD24" s="49">
        <v>76</v>
      </c>
      <c r="BE24" s="49">
        <v>89</v>
      </c>
      <c r="BF24" s="49">
        <v>355</v>
      </c>
      <c r="BG24" s="49">
        <v>71</v>
      </c>
      <c r="BH24" s="50">
        <v>85</v>
      </c>
      <c r="BI24" s="50">
        <v>345</v>
      </c>
      <c r="BJ24" s="53">
        <v>78</v>
      </c>
      <c r="BK24" s="112">
        <v>46</v>
      </c>
      <c r="BL24" s="92">
        <v>78</v>
      </c>
      <c r="BM24" s="92">
        <f t="shared" si="0"/>
        <v>124</v>
      </c>
      <c r="BN24" s="93">
        <v>129</v>
      </c>
      <c r="BO24" s="93">
        <v>89</v>
      </c>
      <c r="BP24" s="93">
        <f t="shared" si="1"/>
        <v>218</v>
      </c>
      <c r="BQ24" s="94">
        <v>41</v>
      </c>
      <c r="BR24" s="94">
        <v>41</v>
      </c>
      <c r="BS24" s="94">
        <f t="shared" si="2"/>
        <v>82</v>
      </c>
      <c r="BT24" s="95">
        <v>15</v>
      </c>
      <c r="BU24" s="95">
        <v>4</v>
      </c>
      <c r="BV24" s="95">
        <f t="shared" si="3"/>
        <v>19</v>
      </c>
      <c r="BW24" s="96">
        <f t="shared" si="4"/>
        <v>443</v>
      </c>
      <c r="BX24" s="96">
        <f>235+217</f>
        <v>452</v>
      </c>
      <c r="BY24" s="113">
        <f t="shared" si="5"/>
        <v>9</v>
      </c>
      <c r="BZ24" s="112">
        <v>29</v>
      </c>
      <c r="CA24" s="92">
        <v>49</v>
      </c>
      <c r="CB24" s="92">
        <f t="shared" si="6"/>
        <v>78</v>
      </c>
      <c r="CC24" s="93">
        <v>116</v>
      </c>
      <c r="CD24" s="93">
        <v>83</v>
      </c>
      <c r="CE24" s="93">
        <f t="shared" si="7"/>
        <v>199</v>
      </c>
      <c r="CF24" s="94">
        <v>40</v>
      </c>
      <c r="CG24" s="94">
        <v>59</v>
      </c>
      <c r="CH24" s="94">
        <f t="shared" si="8"/>
        <v>99</v>
      </c>
      <c r="CI24" s="95">
        <v>13</v>
      </c>
      <c r="CJ24" s="95">
        <v>4</v>
      </c>
      <c r="CK24" s="95">
        <f t="shared" si="9"/>
        <v>17</v>
      </c>
      <c r="CL24" s="113">
        <v>23</v>
      </c>
      <c r="CM24" s="57">
        <v>63.196125907990314</v>
      </c>
      <c r="CN24" s="58">
        <v>63.757575757575758</v>
      </c>
      <c r="CO24" s="58">
        <v>64.164648910411628</v>
      </c>
      <c r="CP24" s="58">
        <v>62.953995157384988</v>
      </c>
      <c r="CQ24" s="58">
        <v>61.743341404358354</v>
      </c>
      <c r="CR24" s="58">
        <v>61.985472154963681</v>
      </c>
      <c r="CS24" s="58">
        <v>61.743341404358354</v>
      </c>
      <c r="CT24" s="58">
        <v>62.711864406779661</v>
      </c>
      <c r="CU24" s="58">
        <v>61.016949152542374</v>
      </c>
      <c r="CV24" s="58">
        <v>59.685230024213077</v>
      </c>
      <c r="CW24" s="58">
        <v>62.348668280871671</v>
      </c>
      <c r="CX24" s="119">
        <f t="shared" si="10"/>
        <v>61.501210653753027</v>
      </c>
      <c r="CY24" s="23"/>
      <c r="CZ24" s="79">
        <v>8.26</v>
      </c>
      <c r="DA24" s="25">
        <v>8.25</v>
      </c>
      <c r="DB24" s="25">
        <v>8.26</v>
      </c>
      <c r="DC24" s="25">
        <v>8.26</v>
      </c>
      <c r="DD24" s="25">
        <v>8.26</v>
      </c>
      <c r="DE24" s="25">
        <v>8.26</v>
      </c>
      <c r="DF24" s="25">
        <v>8.26</v>
      </c>
      <c r="DG24" s="25">
        <v>8.26</v>
      </c>
      <c r="DH24" s="25">
        <v>8.26</v>
      </c>
      <c r="DI24" s="56">
        <v>8.26</v>
      </c>
      <c r="DJ24" s="61">
        <v>8.26</v>
      </c>
      <c r="DK24" s="61">
        <v>8.26</v>
      </c>
      <c r="DL24" s="83">
        <v>522</v>
      </c>
      <c r="DM24">
        <v>526</v>
      </c>
      <c r="DN24">
        <v>530</v>
      </c>
      <c r="DO24">
        <v>520</v>
      </c>
      <c r="DP24">
        <v>510</v>
      </c>
      <c r="DQ24">
        <v>512</v>
      </c>
      <c r="DR24">
        <v>510</v>
      </c>
      <c r="DS24">
        <v>518</v>
      </c>
      <c r="DT24">
        <v>504</v>
      </c>
      <c r="DU24">
        <v>493</v>
      </c>
      <c r="DV24" s="22">
        <v>515</v>
      </c>
      <c r="DW24" s="70">
        <v>508</v>
      </c>
    </row>
    <row r="25" spans="1:127">
      <c r="A25" s="16" t="s">
        <v>28</v>
      </c>
      <c r="B25" s="97">
        <v>478</v>
      </c>
      <c r="C25" s="98">
        <v>494</v>
      </c>
      <c r="D25" s="98">
        <v>500</v>
      </c>
      <c r="E25" s="98">
        <v>412</v>
      </c>
      <c r="F25" s="98">
        <v>436</v>
      </c>
      <c r="G25" s="98">
        <v>430</v>
      </c>
      <c r="H25" s="98">
        <v>376</v>
      </c>
      <c r="I25" s="98">
        <v>312</v>
      </c>
      <c r="J25" s="98">
        <v>300</v>
      </c>
      <c r="K25" s="104">
        <v>305</v>
      </c>
      <c r="L25">
        <v>146</v>
      </c>
      <c r="M25">
        <v>159</v>
      </c>
      <c r="N25" s="25">
        <v>305</v>
      </c>
      <c r="O25">
        <v>152</v>
      </c>
      <c r="P25">
        <v>156</v>
      </c>
      <c r="Q25" s="25">
        <v>308</v>
      </c>
      <c r="R25">
        <v>149</v>
      </c>
      <c r="S25">
        <v>154</v>
      </c>
      <c r="T25" s="25">
        <v>303</v>
      </c>
      <c r="U25" s="9">
        <v>163</v>
      </c>
      <c r="V25" s="9">
        <v>164</v>
      </c>
      <c r="W25" s="28">
        <v>327</v>
      </c>
      <c r="X25" s="10">
        <v>168</v>
      </c>
      <c r="Y25" s="9">
        <v>163</v>
      </c>
      <c r="Z25">
        <v>330</v>
      </c>
      <c r="AA25" s="10">
        <v>168</v>
      </c>
      <c r="AB25" s="10">
        <v>162</v>
      </c>
      <c r="AC25" s="29">
        <v>330</v>
      </c>
      <c r="AD25" s="10">
        <v>157</v>
      </c>
      <c r="AE25" s="10">
        <v>157</v>
      </c>
      <c r="AF25" s="29">
        <v>314</v>
      </c>
      <c r="AG25" s="10">
        <v>157</v>
      </c>
      <c r="AH25" s="10">
        <v>155</v>
      </c>
      <c r="AI25" s="29">
        <v>312</v>
      </c>
      <c r="AJ25" s="10">
        <v>156</v>
      </c>
      <c r="AK25" s="10">
        <v>157</v>
      </c>
      <c r="AL25">
        <v>313</v>
      </c>
      <c r="AM25" s="10">
        <v>156</v>
      </c>
      <c r="AN25" s="10">
        <v>156</v>
      </c>
      <c r="AO25" s="29">
        <v>312</v>
      </c>
      <c r="AP25" s="10">
        <v>151</v>
      </c>
      <c r="AQ25" s="10">
        <v>154</v>
      </c>
      <c r="AR25" s="29">
        <v>305</v>
      </c>
      <c r="AS25" s="35">
        <v>153</v>
      </c>
      <c r="AT25" s="35">
        <v>154</v>
      </c>
      <c r="AU25" s="43">
        <v>307</v>
      </c>
      <c r="AV25" s="48">
        <v>40</v>
      </c>
      <c r="AW25" s="49">
        <v>215</v>
      </c>
      <c r="AX25" s="49">
        <v>57</v>
      </c>
      <c r="AY25" s="49">
        <v>36</v>
      </c>
      <c r="AZ25" s="49">
        <v>221</v>
      </c>
      <c r="BA25" s="49">
        <v>56</v>
      </c>
      <c r="BB25" s="49">
        <v>36</v>
      </c>
      <c r="BC25" s="49">
        <v>221</v>
      </c>
      <c r="BD25" s="49">
        <v>55</v>
      </c>
      <c r="BE25" s="49">
        <v>37</v>
      </c>
      <c r="BF25" s="49">
        <v>214</v>
      </c>
      <c r="BG25" s="49">
        <v>54</v>
      </c>
      <c r="BH25" s="50">
        <v>41</v>
      </c>
      <c r="BI25" s="50">
        <v>213</v>
      </c>
      <c r="BJ25" s="53">
        <v>53</v>
      </c>
      <c r="BK25" s="112">
        <v>23</v>
      </c>
      <c r="BL25" s="92">
        <v>62</v>
      </c>
      <c r="BM25" s="92">
        <f t="shared" si="0"/>
        <v>85</v>
      </c>
      <c r="BN25" s="93">
        <v>80</v>
      </c>
      <c r="BO25" s="93">
        <v>41</v>
      </c>
      <c r="BP25" s="93">
        <f t="shared" si="1"/>
        <v>121</v>
      </c>
      <c r="BQ25" s="94">
        <v>21</v>
      </c>
      <c r="BR25" s="94">
        <v>18</v>
      </c>
      <c r="BS25" s="94">
        <f t="shared" si="2"/>
        <v>39</v>
      </c>
      <c r="BT25" s="95">
        <v>1</v>
      </c>
      <c r="BU25" s="95">
        <v>7</v>
      </c>
      <c r="BV25" s="95">
        <f t="shared" si="3"/>
        <v>8</v>
      </c>
      <c r="BW25" s="96">
        <f t="shared" si="4"/>
        <v>253</v>
      </c>
      <c r="BX25" s="96">
        <f>126+128</f>
        <v>254</v>
      </c>
      <c r="BY25" s="113">
        <f t="shared" si="5"/>
        <v>1</v>
      </c>
      <c r="BZ25" s="112">
        <v>27</v>
      </c>
      <c r="CA25" s="92">
        <v>56</v>
      </c>
      <c r="CB25" s="92">
        <f t="shared" si="6"/>
        <v>83</v>
      </c>
      <c r="CC25" s="93">
        <v>63</v>
      </c>
      <c r="CD25" s="93">
        <v>43</v>
      </c>
      <c r="CE25" s="93">
        <f t="shared" si="7"/>
        <v>106</v>
      </c>
      <c r="CF25" s="94">
        <v>25</v>
      </c>
      <c r="CG25" s="94">
        <v>25</v>
      </c>
      <c r="CH25" s="94">
        <f t="shared" si="8"/>
        <v>50</v>
      </c>
      <c r="CI25" s="95">
        <v>2</v>
      </c>
      <c r="CJ25" s="95">
        <v>6</v>
      </c>
      <c r="CK25" s="95">
        <f t="shared" si="9"/>
        <v>8</v>
      </c>
      <c r="CL25" s="113">
        <v>12</v>
      </c>
      <c r="CM25" s="57">
        <v>82.210242587601073</v>
      </c>
      <c r="CN25" s="58">
        <v>83.018867924528308</v>
      </c>
      <c r="CO25" s="58">
        <v>81.671159029649601</v>
      </c>
      <c r="CP25" s="58">
        <v>88.140161725067387</v>
      </c>
      <c r="CQ25" s="58">
        <v>88.948787061994608</v>
      </c>
      <c r="CR25" s="58">
        <v>88.948787061994608</v>
      </c>
      <c r="CS25" s="58">
        <v>84.636118598382751</v>
      </c>
      <c r="CT25" s="58">
        <v>84.097035040431265</v>
      </c>
      <c r="CU25" s="58">
        <v>84.366576819407015</v>
      </c>
      <c r="CV25" s="58">
        <v>84.097035040431265</v>
      </c>
      <c r="CW25" s="58">
        <v>82.210242587601073</v>
      </c>
      <c r="CX25" s="119">
        <f t="shared" si="10"/>
        <v>82.749326145552558</v>
      </c>
      <c r="CY25" s="23"/>
      <c r="CZ25" s="79">
        <v>3.71</v>
      </c>
      <c r="DA25" s="25">
        <v>3.71</v>
      </c>
      <c r="DB25" s="25">
        <v>3.71</v>
      </c>
      <c r="DC25" s="25">
        <v>3.71</v>
      </c>
      <c r="DD25" s="25">
        <v>3.71</v>
      </c>
      <c r="DE25" s="25">
        <v>3.71</v>
      </c>
      <c r="DF25" s="25">
        <v>3.71</v>
      </c>
      <c r="DG25" s="25">
        <v>3.71</v>
      </c>
      <c r="DH25" s="25">
        <v>3.71</v>
      </c>
      <c r="DI25" s="56">
        <v>3.71</v>
      </c>
      <c r="DJ25" s="61">
        <v>3.71</v>
      </c>
      <c r="DK25" s="61">
        <v>3.71</v>
      </c>
      <c r="DL25" s="83">
        <v>305</v>
      </c>
      <c r="DM25">
        <v>308</v>
      </c>
      <c r="DN25">
        <v>303</v>
      </c>
      <c r="DO25">
        <v>327</v>
      </c>
      <c r="DP25">
        <v>330</v>
      </c>
      <c r="DQ25">
        <v>330</v>
      </c>
      <c r="DR25">
        <v>314</v>
      </c>
      <c r="DS25">
        <v>312</v>
      </c>
      <c r="DT25">
        <v>313</v>
      </c>
      <c r="DU25">
        <v>312</v>
      </c>
      <c r="DV25" s="22">
        <v>305</v>
      </c>
      <c r="DW25" s="69">
        <v>307</v>
      </c>
    </row>
    <row r="26" spans="1:127">
      <c r="A26" s="16" t="s">
        <v>29</v>
      </c>
      <c r="B26" s="97">
        <v>454</v>
      </c>
      <c r="C26" s="98">
        <v>504</v>
      </c>
      <c r="D26" s="98">
        <v>586</v>
      </c>
      <c r="E26" s="98">
        <v>735</v>
      </c>
      <c r="F26" s="98">
        <v>715</v>
      </c>
      <c r="G26" s="98">
        <v>691</v>
      </c>
      <c r="H26" s="98">
        <v>640</v>
      </c>
      <c r="I26" s="98">
        <v>591</v>
      </c>
      <c r="J26" s="98">
        <v>536</v>
      </c>
      <c r="K26" s="104">
        <v>613</v>
      </c>
      <c r="L26">
        <v>365</v>
      </c>
      <c r="M26">
        <v>170</v>
      </c>
      <c r="N26" s="25">
        <v>535</v>
      </c>
      <c r="O26">
        <v>354</v>
      </c>
      <c r="P26">
        <v>165</v>
      </c>
      <c r="Q26" s="25">
        <v>519</v>
      </c>
      <c r="R26">
        <v>352</v>
      </c>
      <c r="S26">
        <v>168</v>
      </c>
      <c r="T26" s="25">
        <v>520</v>
      </c>
      <c r="U26" s="9">
        <v>361</v>
      </c>
      <c r="V26" s="9">
        <v>170</v>
      </c>
      <c r="W26" s="28">
        <v>531</v>
      </c>
      <c r="X26" s="10">
        <v>357</v>
      </c>
      <c r="Y26" s="9">
        <v>174</v>
      </c>
      <c r="Z26">
        <v>534</v>
      </c>
      <c r="AA26" s="10">
        <v>357</v>
      </c>
      <c r="AB26" s="10">
        <v>176</v>
      </c>
      <c r="AC26" s="29">
        <v>533</v>
      </c>
      <c r="AD26" s="10">
        <v>361</v>
      </c>
      <c r="AE26" s="10">
        <v>173</v>
      </c>
      <c r="AF26" s="29">
        <v>534</v>
      </c>
      <c r="AG26" s="10">
        <v>374</v>
      </c>
      <c r="AH26" s="10">
        <v>190</v>
      </c>
      <c r="AI26" s="29">
        <v>564</v>
      </c>
      <c r="AJ26" s="10">
        <v>376</v>
      </c>
      <c r="AK26" s="10">
        <v>205</v>
      </c>
      <c r="AL26">
        <v>581</v>
      </c>
      <c r="AM26" s="10">
        <v>393</v>
      </c>
      <c r="AN26" s="10">
        <v>220</v>
      </c>
      <c r="AO26" s="29">
        <v>613</v>
      </c>
      <c r="AP26" s="10">
        <v>398</v>
      </c>
      <c r="AQ26" s="10">
        <v>215</v>
      </c>
      <c r="AR26" s="29">
        <v>613</v>
      </c>
      <c r="AS26" s="35">
        <v>383</v>
      </c>
      <c r="AT26" s="35">
        <v>209</v>
      </c>
      <c r="AU26" s="43">
        <v>592</v>
      </c>
      <c r="AV26" s="48">
        <v>63</v>
      </c>
      <c r="AW26" s="49">
        <v>410</v>
      </c>
      <c r="AX26" s="49">
        <v>91</v>
      </c>
      <c r="AY26" s="49">
        <v>68</v>
      </c>
      <c r="AZ26" s="49">
        <v>421</v>
      </c>
      <c r="BA26" s="49">
        <v>92</v>
      </c>
      <c r="BB26" s="49">
        <v>79</v>
      </c>
      <c r="BC26" s="49">
        <v>435</v>
      </c>
      <c r="BD26" s="49">
        <v>99</v>
      </c>
      <c r="BE26" s="49">
        <v>88</v>
      </c>
      <c r="BF26" s="49">
        <v>426</v>
      </c>
      <c r="BG26" s="49">
        <v>99</v>
      </c>
      <c r="BH26" s="50">
        <v>82</v>
      </c>
      <c r="BI26" s="50">
        <v>405</v>
      </c>
      <c r="BJ26" s="53">
        <v>105</v>
      </c>
      <c r="BK26" s="112">
        <v>37</v>
      </c>
      <c r="BL26" s="92">
        <v>61</v>
      </c>
      <c r="BM26" s="92">
        <f t="shared" si="0"/>
        <v>98</v>
      </c>
      <c r="BN26" s="93">
        <v>85</v>
      </c>
      <c r="BO26" s="93">
        <v>51</v>
      </c>
      <c r="BP26" s="93">
        <f t="shared" si="1"/>
        <v>136</v>
      </c>
      <c r="BQ26" s="94">
        <v>24</v>
      </c>
      <c r="BR26" s="94">
        <v>32</v>
      </c>
      <c r="BS26" s="94">
        <f t="shared" si="2"/>
        <v>56</v>
      </c>
      <c r="BT26" s="95">
        <v>4</v>
      </c>
      <c r="BU26" s="95">
        <v>2</v>
      </c>
      <c r="BV26" s="95">
        <f t="shared" si="3"/>
        <v>6</v>
      </c>
      <c r="BW26" s="96">
        <f t="shared" si="4"/>
        <v>296</v>
      </c>
      <c r="BX26" s="96">
        <f>348+146</f>
        <v>494</v>
      </c>
      <c r="BY26" s="113">
        <f t="shared" si="5"/>
        <v>198</v>
      </c>
      <c r="BZ26" s="112">
        <v>26</v>
      </c>
      <c r="CA26" s="92">
        <v>42</v>
      </c>
      <c r="CB26" s="92">
        <f t="shared" si="6"/>
        <v>68</v>
      </c>
      <c r="CC26" s="93">
        <v>95</v>
      </c>
      <c r="CD26" s="93">
        <v>52</v>
      </c>
      <c r="CE26" s="93">
        <f t="shared" si="7"/>
        <v>147</v>
      </c>
      <c r="CF26" s="94">
        <v>31</v>
      </c>
      <c r="CG26" s="94">
        <v>52</v>
      </c>
      <c r="CH26" s="94">
        <f t="shared" si="8"/>
        <v>83</v>
      </c>
      <c r="CI26" s="95">
        <v>8</v>
      </c>
      <c r="CJ26" s="95">
        <v>6</v>
      </c>
      <c r="CK26" s="95">
        <f t="shared" si="9"/>
        <v>14</v>
      </c>
      <c r="CL26" s="113">
        <v>15</v>
      </c>
      <c r="CM26" s="57">
        <v>159.70149253731344</v>
      </c>
      <c r="CN26" s="58">
        <v>154.92537313432837</v>
      </c>
      <c r="CO26" s="58">
        <v>155.22388059701493</v>
      </c>
      <c r="CP26" s="58">
        <v>158.50746268656715</v>
      </c>
      <c r="CQ26" s="58">
        <v>159.40298507462686</v>
      </c>
      <c r="CR26" s="58">
        <v>159.1044776119403</v>
      </c>
      <c r="CS26" s="58">
        <v>159.40298507462686</v>
      </c>
      <c r="CT26" s="58">
        <v>168.35820895522389</v>
      </c>
      <c r="CU26" s="58">
        <v>173.43283582089552</v>
      </c>
      <c r="CV26" s="58">
        <v>182.98507462686567</v>
      </c>
      <c r="CW26" s="58">
        <v>182.98507462686567</v>
      </c>
      <c r="CX26" s="119">
        <f t="shared" si="10"/>
        <v>176.1904761904762</v>
      </c>
      <c r="CY26" s="23"/>
      <c r="CZ26" s="79">
        <v>3.35</v>
      </c>
      <c r="DA26" s="25">
        <v>3.35</v>
      </c>
      <c r="DB26" s="25">
        <v>3.35</v>
      </c>
      <c r="DC26" s="25">
        <v>3.35</v>
      </c>
      <c r="DD26" s="25">
        <v>3.35</v>
      </c>
      <c r="DE26" s="25">
        <v>3.35</v>
      </c>
      <c r="DF26" s="25">
        <v>3.35</v>
      </c>
      <c r="DG26" s="25">
        <v>3.35</v>
      </c>
      <c r="DH26" s="25">
        <v>3.35</v>
      </c>
      <c r="DI26" s="56">
        <v>3.35</v>
      </c>
      <c r="DJ26" s="61">
        <v>3.35</v>
      </c>
      <c r="DK26" s="27">
        <v>3.36</v>
      </c>
      <c r="DL26" s="83">
        <v>535</v>
      </c>
      <c r="DM26">
        <v>519</v>
      </c>
      <c r="DN26">
        <v>520</v>
      </c>
      <c r="DO26">
        <v>531</v>
      </c>
      <c r="DP26">
        <v>534</v>
      </c>
      <c r="DQ26">
        <v>533</v>
      </c>
      <c r="DR26">
        <v>534</v>
      </c>
      <c r="DS26">
        <v>564</v>
      </c>
      <c r="DT26">
        <v>581</v>
      </c>
      <c r="DU26">
        <v>613</v>
      </c>
      <c r="DV26" s="22">
        <v>613</v>
      </c>
      <c r="DW26" s="69">
        <v>592</v>
      </c>
    </row>
    <row r="27" spans="1:127">
      <c r="A27" s="16" t="s">
        <v>30</v>
      </c>
      <c r="B27" s="97">
        <v>207</v>
      </c>
      <c r="C27" s="98">
        <v>203</v>
      </c>
      <c r="D27" s="98">
        <v>216</v>
      </c>
      <c r="E27" s="98">
        <v>219</v>
      </c>
      <c r="F27" s="98">
        <v>193</v>
      </c>
      <c r="G27" s="98">
        <v>162</v>
      </c>
      <c r="H27" s="98">
        <v>127</v>
      </c>
      <c r="I27" s="98">
        <v>98</v>
      </c>
      <c r="J27" s="98">
        <v>90</v>
      </c>
      <c r="K27" s="104">
        <v>124</v>
      </c>
      <c r="L27">
        <v>42</v>
      </c>
      <c r="M27">
        <v>48</v>
      </c>
      <c r="N27" s="25">
        <v>90</v>
      </c>
      <c r="O27">
        <v>41</v>
      </c>
      <c r="P27">
        <v>47</v>
      </c>
      <c r="Q27" s="25">
        <v>88</v>
      </c>
      <c r="R27">
        <v>40</v>
      </c>
      <c r="S27">
        <v>44</v>
      </c>
      <c r="T27" s="25">
        <v>84</v>
      </c>
      <c r="U27" s="9">
        <v>38</v>
      </c>
      <c r="V27" s="9">
        <v>44</v>
      </c>
      <c r="W27" s="28">
        <v>82</v>
      </c>
      <c r="X27" s="10">
        <v>38</v>
      </c>
      <c r="Y27" s="9">
        <v>43</v>
      </c>
      <c r="Z27">
        <v>79</v>
      </c>
      <c r="AA27" s="10">
        <v>38</v>
      </c>
      <c r="AB27" s="10">
        <v>45</v>
      </c>
      <c r="AC27" s="29">
        <v>83</v>
      </c>
      <c r="AD27" s="10">
        <v>38</v>
      </c>
      <c r="AE27" s="10">
        <v>49</v>
      </c>
      <c r="AF27" s="29">
        <v>87</v>
      </c>
      <c r="AG27" s="10">
        <v>40</v>
      </c>
      <c r="AH27" s="10">
        <v>54</v>
      </c>
      <c r="AI27" s="29">
        <v>94</v>
      </c>
      <c r="AJ27" s="10">
        <v>48</v>
      </c>
      <c r="AK27" s="10">
        <v>63</v>
      </c>
      <c r="AL27">
        <v>111</v>
      </c>
      <c r="AM27" s="10">
        <v>49</v>
      </c>
      <c r="AN27" s="10">
        <v>59</v>
      </c>
      <c r="AO27" s="29">
        <v>108</v>
      </c>
      <c r="AP27" s="10">
        <v>58</v>
      </c>
      <c r="AQ27" s="10">
        <v>66</v>
      </c>
      <c r="AR27" s="29">
        <v>124</v>
      </c>
      <c r="AS27" s="35">
        <v>55</v>
      </c>
      <c r="AT27" s="35">
        <v>65</v>
      </c>
      <c r="AU27" s="43">
        <v>120</v>
      </c>
      <c r="AV27" s="48">
        <v>13</v>
      </c>
      <c r="AW27" s="49">
        <v>53</v>
      </c>
      <c r="AX27" s="49">
        <v>28</v>
      </c>
      <c r="AY27" s="49">
        <v>16</v>
      </c>
      <c r="AZ27" s="49">
        <v>65</v>
      </c>
      <c r="BA27" s="49">
        <v>30</v>
      </c>
      <c r="BB27" s="49">
        <v>13</v>
      </c>
      <c r="BC27" s="49">
        <v>66</v>
      </c>
      <c r="BD27" s="49">
        <v>29</v>
      </c>
      <c r="BE27" s="49">
        <v>16</v>
      </c>
      <c r="BF27" s="49">
        <v>77</v>
      </c>
      <c r="BG27" s="49">
        <v>31</v>
      </c>
      <c r="BH27" s="50">
        <v>12</v>
      </c>
      <c r="BI27" s="50">
        <v>78</v>
      </c>
      <c r="BJ27" s="53">
        <v>30</v>
      </c>
      <c r="BK27" s="112">
        <v>3</v>
      </c>
      <c r="BL27" s="92">
        <v>7</v>
      </c>
      <c r="BM27" s="92">
        <f t="shared" si="0"/>
        <v>10</v>
      </c>
      <c r="BN27" s="93">
        <v>20</v>
      </c>
      <c r="BO27" s="93">
        <v>25</v>
      </c>
      <c r="BP27" s="93">
        <f t="shared" si="1"/>
        <v>45</v>
      </c>
      <c r="BQ27" s="94">
        <v>11</v>
      </c>
      <c r="BR27" s="94">
        <v>7</v>
      </c>
      <c r="BS27" s="94">
        <f t="shared" si="2"/>
        <v>18</v>
      </c>
      <c r="BT27" s="95">
        <v>2</v>
      </c>
      <c r="BU27" s="95">
        <v>3</v>
      </c>
      <c r="BV27" s="95">
        <f t="shared" si="3"/>
        <v>5</v>
      </c>
      <c r="BW27" s="96">
        <f t="shared" si="4"/>
        <v>78</v>
      </c>
      <c r="BX27" s="96">
        <f>36+42</f>
        <v>78</v>
      </c>
      <c r="BY27" s="113">
        <f t="shared" si="5"/>
        <v>0</v>
      </c>
      <c r="BZ27" s="112">
        <v>4</v>
      </c>
      <c r="CA27" s="92">
        <v>14</v>
      </c>
      <c r="CB27" s="92">
        <f t="shared" si="6"/>
        <v>18</v>
      </c>
      <c r="CC27" s="93">
        <v>23</v>
      </c>
      <c r="CD27" s="93">
        <v>15</v>
      </c>
      <c r="CE27" s="93">
        <f t="shared" si="7"/>
        <v>38</v>
      </c>
      <c r="CF27" s="94">
        <v>15</v>
      </c>
      <c r="CG27" s="94">
        <v>18</v>
      </c>
      <c r="CH27" s="94">
        <f t="shared" si="8"/>
        <v>33</v>
      </c>
      <c r="CI27" s="95">
        <v>6</v>
      </c>
      <c r="CJ27" s="95">
        <v>9</v>
      </c>
      <c r="CK27" s="95">
        <f t="shared" si="9"/>
        <v>15</v>
      </c>
      <c r="CL27" s="113">
        <v>2</v>
      </c>
      <c r="CM27" s="57">
        <v>76.923076923076934</v>
      </c>
      <c r="CN27" s="58">
        <v>75.213675213675216</v>
      </c>
      <c r="CO27" s="58">
        <v>71.794871794871796</v>
      </c>
      <c r="CP27" s="58">
        <v>70.085470085470092</v>
      </c>
      <c r="CQ27" s="58">
        <v>67.521367521367523</v>
      </c>
      <c r="CR27" s="58">
        <v>70.940170940170944</v>
      </c>
      <c r="CS27" s="58">
        <v>74.358974358974365</v>
      </c>
      <c r="CT27" s="58">
        <v>80.341880341880341</v>
      </c>
      <c r="CU27" s="58">
        <v>94.871794871794876</v>
      </c>
      <c r="CV27" s="58">
        <v>92.307692307692307</v>
      </c>
      <c r="CW27" s="58">
        <v>105.98290598290599</v>
      </c>
      <c r="CX27" s="119">
        <f t="shared" si="10"/>
        <v>102.56410256410257</v>
      </c>
      <c r="CY27" s="23"/>
      <c r="CZ27" s="79">
        <v>1.17</v>
      </c>
      <c r="DA27" s="25">
        <v>1.17</v>
      </c>
      <c r="DB27" s="25">
        <v>1.17</v>
      </c>
      <c r="DC27" s="25">
        <v>1.17</v>
      </c>
      <c r="DD27" s="25">
        <v>1.17</v>
      </c>
      <c r="DE27" s="25">
        <v>1.17</v>
      </c>
      <c r="DF27" s="25">
        <v>1.17</v>
      </c>
      <c r="DG27" s="25">
        <v>1.17</v>
      </c>
      <c r="DH27" s="25">
        <v>1.17</v>
      </c>
      <c r="DI27" s="56">
        <v>1.17</v>
      </c>
      <c r="DJ27" s="61">
        <v>1.17</v>
      </c>
      <c r="DK27" s="61">
        <v>1.17</v>
      </c>
      <c r="DL27" s="83">
        <v>90</v>
      </c>
      <c r="DM27">
        <v>88</v>
      </c>
      <c r="DN27">
        <v>84</v>
      </c>
      <c r="DO27">
        <v>82</v>
      </c>
      <c r="DP27">
        <v>79</v>
      </c>
      <c r="DQ27">
        <v>83</v>
      </c>
      <c r="DR27">
        <v>87</v>
      </c>
      <c r="DS27">
        <v>94</v>
      </c>
      <c r="DT27">
        <v>111</v>
      </c>
      <c r="DU27">
        <v>108</v>
      </c>
      <c r="DV27" s="22">
        <v>124</v>
      </c>
      <c r="DW27" s="69">
        <v>120</v>
      </c>
    </row>
    <row r="28" spans="1:127">
      <c r="A28" s="16" t="s">
        <v>31</v>
      </c>
      <c r="B28" s="97">
        <v>425</v>
      </c>
      <c r="C28" s="98">
        <v>487</v>
      </c>
      <c r="D28" s="98">
        <v>429</v>
      </c>
      <c r="E28" s="98">
        <v>310</v>
      </c>
      <c r="F28" s="98">
        <v>319</v>
      </c>
      <c r="G28" s="98">
        <v>296</v>
      </c>
      <c r="H28" s="98">
        <v>247</v>
      </c>
      <c r="I28" s="98">
        <v>211</v>
      </c>
      <c r="J28" s="98">
        <v>189</v>
      </c>
      <c r="K28" s="104">
        <v>165</v>
      </c>
      <c r="L28">
        <v>90</v>
      </c>
      <c r="M28">
        <v>100</v>
      </c>
      <c r="N28" s="25">
        <v>190</v>
      </c>
      <c r="O28">
        <v>93</v>
      </c>
      <c r="P28">
        <v>98</v>
      </c>
      <c r="Q28" s="25">
        <v>191</v>
      </c>
      <c r="R28">
        <v>88</v>
      </c>
      <c r="S28">
        <v>92</v>
      </c>
      <c r="T28" s="25">
        <v>180</v>
      </c>
      <c r="U28" s="9">
        <v>82</v>
      </c>
      <c r="V28" s="9">
        <v>86</v>
      </c>
      <c r="W28" s="28">
        <v>168</v>
      </c>
      <c r="X28" s="10">
        <v>86</v>
      </c>
      <c r="Y28" s="9">
        <v>93</v>
      </c>
      <c r="Z28">
        <v>176</v>
      </c>
      <c r="AA28" s="10">
        <v>86</v>
      </c>
      <c r="AB28" s="10">
        <v>90</v>
      </c>
      <c r="AC28" s="29">
        <v>176</v>
      </c>
      <c r="AD28" s="10">
        <v>83</v>
      </c>
      <c r="AE28" s="10">
        <v>86</v>
      </c>
      <c r="AF28" s="29">
        <v>169</v>
      </c>
      <c r="AG28" s="10">
        <v>85</v>
      </c>
      <c r="AH28" s="10">
        <v>90</v>
      </c>
      <c r="AI28" s="29">
        <v>175</v>
      </c>
      <c r="AJ28" s="10">
        <v>81</v>
      </c>
      <c r="AK28" s="10">
        <v>85</v>
      </c>
      <c r="AL28">
        <v>166</v>
      </c>
      <c r="AM28" s="10">
        <v>81</v>
      </c>
      <c r="AN28" s="10">
        <v>88</v>
      </c>
      <c r="AO28" s="29">
        <v>169</v>
      </c>
      <c r="AP28" s="10">
        <v>78</v>
      </c>
      <c r="AQ28" s="10">
        <v>87</v>
      </c>
      <c r="AR28" s="29">
        <v>165</v>
      </c>
      <c r="AS28" s="35">
        <v>82</v>
      </c>
      <c r="AT28" s="35">
        <v>89</v>
      </c>
      <c r="AU28" s="43">
        <v>171</v>
      </c>
      <c r="AV28" s="48">
        <v>24</v>
      </c>
      <c r="AW28" s="49">
        <v>117</v>
      </c>
      <c r="AX28" s="49">
        <v>34</v>
      </c>
      <c r="AY28" s="49">
        <v>22</v>
      </c>
      <c r="AZ28" s="49">
        <v>113</v>
      </c>
      <c r="BA28" s="49">
        <v>31</v>
      </c>
      <c r="BB28" s="49">
        <v>25</v>
      </c>
      <c r="BC28" s="49">
        <v>116</v>
      </c>
      <c r="BD28" s="49">
        <v>28</v>
      </c>
      <c r="BE28" s="49">
        <v>22</v>
      </c>
      <c r="BF28" s="49">
        <v>117</v>
      </c>
      <c r="BG28" s="49">
        <v>26</v>
      </c>
      <c r="BH28" s="50">
        <v>24</v>
      </c>
      <c r="BI28" s="50">
        <v>118</v>
      </c>
      <c r="BJ28" s="53">
        <v>29</v>
      </c>
      <c r="BK28" s="112">
        <v>15</v>
      </c>
      <c r="BL28" s="92">
        <v>41</v>
      </c>
      <c r="BM28" s="92">
        <f t="shared" si="0"/>
        <v>56</v>
      </c>
      <c r="BN28" s="93">
        <v>46</v>
      </c>
      <c r="BO28" s="93">
        <v>28</v>
      </c>
      <c r="BP28" s="93">
        <f t="shared" si="1"/>
        <v>74</v>
      </c>
      <c r="BQ28" s="94">
        <v>11</v>
      </c>
      <c r="BR28" s="94">
        <v>12</v>
      </c>
      <c r="BS28" s="94">
        <f t="shared" si="2"/>
        <v>23</v>
      </c>
      <c r="BT28" s="95">
        <v>5</v>
      </c>
      <c r="BU28" s="95">
        <v>3</v>
      </c>
      <c r="BV28" s="95">
        <f t="shared" si="3"/>
        <v>8</v>
      </c>
      <c r="BW28" s="96">
        <f t="shared" si="4"/>
        <v>161</v>
      </c>
      <c r="BX28" s="96">
        <f>77+85</f>
        <v>162</v>
      </c>
      <c r="BY28" s="113">
        <f t="shared" si="5"/>
        <v>1</v>
      </c>
      <c r="BZ28" s="112">
        <v>6</v>
      </c>
      <c r="CA28" s="92">
        <v>24</v>
      </c>
      <c r="CB28" s="92">
        <f t="shared" si="6"/>
        <v>30</v>
      </c>
      <c r="CC28" s="93">
        <v>41</v>
      </c>
      <c r="CD28" s="93">
        <v>22</v>
      </c>
      <c r="CE28" s="93">
        <f t="shared" si="7"/>
        <v>63</v>
      </c>
      <c r="CF28" s="94">
        <v>8</v>
      </c>
      <c r="CG28" s="94">
        <v>24</v>
      </c>
      <c r="CH28" s="94">
        <f t="shared" si="8"/>
        <v>32</v>
      </c>
      <c r="CI28" s="95">
        <v>7</v>
      </c>
      <c r="CJ28" s="95">
        <v>3</v>
      </c>
      <c r="CK28" s="95">
        <f t="shared" si="9"/>
        <v>10</v>
      </c>
      <c r="CL28" s="113">
        <v>4</v>
      </c>
      <c r="CM28" s="57">
        <v>41.304347826086961</v>
      </c>
      <c r="CN28" s="58">
        <v>41.521739130434788</v>
      </c>
      <c r="CO28" s="58">
        <v>39.130434782608695</v>
      </c>
      <c r="CP28" s="58">
        <v>36.521739130434788</v>
      </c>
      <c r="CQ28" s="58">
        <v>38.260869565217398</v>
      </c>
      <c r="CR28" s="58">
        <v>38.51203501094092</v>
      </c>
      <c r="CS28" s="58">
        <v>36.980306345733041</v>
      </c>
      <c r="CT28" s="58">
        <v>38.293216630196937</v>
      </c>
      <c r="CU28" s="58">
        <v>36.323851203501093</v>
      </c>
      <c r="CV28" s="58">
        <v>36.81917211328976</v>
      </c>
      <c r="CW28" s="58">
        <v>35.947712418300654</v>
      </c>
      <c r="CX28" s="119">
        <f t="shared" si="10"/>
        <v>37.254901960784316</v>
      </c>
      <c r="CY28" s="23"/>
      <c r="CZ28" s="79">
        <v>4.5999999999999996</v>
      </c>
      <c r="DA28" s="25">
        <v>4.5999999999999996</v>
      </c>
      <c r="DB28" s="25">
        <v>4.5999999999999996</v>
      </c>
      <c r="DC28" s="25">
        <v>4.5999999999999996</v>
      </c>
      <c r="DD28" s="25">
        <v>4.5999999999999996</v>
      </c>
      <c r="DE28" s="25">
        <v>4.57</v>
      </c>
      <c r="DF28" s="25">
        <v>4.57</v>
      </c>
      <c r="DG28" s="25">
        <v>4.57</v>
      </c>
      <c r="DH28" s="25">
        <v>4.57</v>
      </c>
      <c r="DI28" s="56">
        <v>4.59</v>
      </c>
      <c r="DJ28" s="61">
        <v>4.59</v>
      </c>
      <c r="DK28" s="61">
        <v>4.59</v>
      </c>
      <c r="DL28" s="83">
        <v>190</v>
      </c>
      <c r="DM28">
        <v>191</v>
      </c>
      <c r="DN28">
        <v>180</v>
      </c>
      <c r="DO28">
        <v>168</v>
      </c>
      <c r="DP28">
        <v>176</v>
      </c>
      <c r="DQ28">
        <v>176</v>
      </c>
      <c r="DR28">
        <v>169</v>
      </c>
      <c r="DS28">
        <v>175</v>
      </c>
      <c r="DT28">
        <v>166</v>
      </c>
      <c r="DU28">
        <v>169</v>
      </c>
      <c r="DV28" s="22">
        <v>165</v>
      </c>
      <c r="DW28" s="69">
        <v>171</v>
      </c>
    </row>
    <row r="29" spans="1:127">
      <c r="A29" s="16" t="s">
        <v>32</v>
      </c>
      <c r="B29" s="97">
        <v>802</v>
      </c>
      <c r="C29" s="98">
        <v>780</v>
      </c>
      <c r="D29" s="98">
        <v>771</v>
      </c>
      <c r="E29" s="98">
        <v>685</v>
      </c>
      <c r="F29" s="98">
        <v>644</v>
      </c>
      <c r="G29" s="98">
        <v>604</v>
      </c>
      <c r="H29" s="98">
        <v>591</v>
      </c>
      <c r="I29" s="98">
        <v>553</v>
      </c>
      <c r="J29" s="98">
        <v>593</v>
      </c>
      <c r="K29" s="104">
        <v>630</v>
      </c>
      <c r="L29">
        <v>274</v>
      </c>
      <c r="M29">
        <v>319</v>
      </c>
      <c r="N29" s="25">
        <v>593</v>
      </c>
      <c r="O29">
        <v>276</v>
      </c>
      <c r="P29">
        <v>317</v>
      </c>
      <c r="Q29" s="25">
        <v>593</v>
      </c>
      <c r="R29">
        <v>271</v>
      </c>
      <c r="S29">
        <v>304</v>
      </c>
      <c r="T29" s="25">
        <v>575</v>
      </c>
      <c r="U29" s="9">
        <v>266</v>
      </c>
      <c r="V29" s="9">
        <v>293</v>
      </c>
      <c r="W29" s="28">
        <v>559</v>
      </c>
      <c r="X29" s="10">
        <v>285</v>
      </c>
      <c r="Y29" s="9">
        <v>301</v>
      </c>
      <c r="Z29">
        <v>580</v>
      </c>
      <c r="AA29" s="10">
        <v>285</v>
      </c>
      <c r="AB29" s="10">
        <v>307</v>
      </c>
      <c r="AC29" s="29">
        <v>592</v>
      </c>
      <c r="AD29" s="10">
        <v>300</v>
      </c>
      <c r="AE29" s="10">
        <v>311</v>
      </c>
      <c r="AF29" s="29">
        <v>611</v>
      </c>
      <c r="AG29" s="10">
        <v>304</v>
      </c>
      <c r="AH29" s="10">
        <v>311</v>
      </c>
      <c r="AI29" s="29">
        <v>615</v>
      </c>
      <c r="AJ29" s="10">
        <v>308</v>
      </c>
      <c r="AK29" s="10">
        <v>313</v>
      </c>
      <c r="AL29">
        <v>621</v>
      </c>
      <c r="AM29" s="10">
        <v>306</v>
      </c>
      <c r="AN29" s="10">
        <v>309</v>
      </c>
      <c r="AO29" s="29">
        <v>615</v>
      </c>
      <c r="AP29" s="10">
        <v>312</v>
      </c>
      <c r="AQ29" s="10">
        <v>318</v>
      </c>
      <c r="AR29" s="29">
        <v>630</v>
      </c>
      <c r="AS29" s="35">
        <v>311</v>
      </c>
      <c r="AT29" s="35">
        <v>304</v>
      </c>
      <c r="AU29" s="43">
        <v>615</v>
      </c>
      <c r="AV29" s="48">
        <v>92</v>
      </c>
      <c r="AW29" s="49">
        <v>437</v>
      </c>
      <c r="AX29" s="49">
        <v>86</v>
      </c>
      <c r="AY29" s="49">
        <v>91</v>
      </c>
      <c r="AZ29" s="49">
        <v>439</v>
      </c>
      <c r="BA29" s="49">
        <v>91</v>
      </c>
      <c r="BB29" s="49">
        <v>90</v>
      </c>
      <c r="BC29" s="49">
        <v>434</v>
      </c>
      <c r="BD29" s="49">
        <v>91</v>
      </c>
      <c r="BE29" s="49">
        <v>89</v>
      </c>
      <c r="BF29" s="49">
        <v>441</v>
      </c>
      <c r="BG29" s="49">
        <v>100</v>
      </c>
      <c r="BH29" s="50">
        <v>82</v>
      </c>
      <c r="BI29" s="50">
        <v>426</v>
      </c>
      <c r="BJ29" s="53">
        <v>107</v>
      </c>
      <c r="BK29" s="112">
        <v>41</v>
      </c>
      <c r="BL29" s="92">
        <v>78</v>
      </c>
      <c r="BM29" s="92">
        <f t="shared" si="0"/>
        <v>119</v>
      </c>
      <c r="BN29" s="93">
        <v>127</v>
      </c>
      <c r="BO29" s="93">
        <v>99</v>
      </c>
      <c r="BP29" s="93">
        <f t="shared" si="1"/>
        <v>226</v>
      </c>
      <c r="BQ29" s="94">
        <v>35</v>
      </c>
      <c r="BR29" s="94">
        <v>68</v>
      </c>
      <c r="BS29" s="94">
        <f t="shared" si="2"/>
        <v>103</v>
      </c>
      <c r="BT29" s="95">
        <v>13</v>
      </c>
      <c r="BU29" s="95">
        <v>12</v>
      </c>
      <c r="BV29" s="95">
        <f t="shared" si="3"/>
        <v>25</v>
      </c>
      <c r="BW29" s="96">
        <f t="shared" si="4"/>
        <v>473</v>
      </c>
      <c r="BX29" s="96">
        <f>217+260</f>
        <v>477</v>
      </c>
      <c r="BY29" s="113">
        <f t="shared" si="5"/>
        <v>4</v>
      </c>
      <c r="BZ29" s="112">
        <v>37</v>
      </c>
      <c r="CA29" s="92">
        <v>64</v>
      </c>
      <c r="CB29" s="92">
        <f t="shared" si="6"/>
        <v>101</v>
      </c>
      <c r="CC29" s="93">
        <v>129</v>
      </c>
      <c r="CD29" s="93">
        <v>90</v>
      </c>
      <c r="CE29" s="93">
        <f t="shared" si="7"/>
        <v>219</v>
      </c>
      <c r="CF29" s="94">
        <v>53</v>
      </c>
      <c r="CG29" s="94">
        <v>71</v>
      </c>
      <c r="CH29" s="94">
        <f t="shared" si="8"/>
        <v>124</v>
      </c>
      <c r="CI29" s="95">
        <v>24</v>
      </c>
      <c r="CJ29" s="95">
        <v>27</v>
      </c>
      <c r="CK29" s="95">
        <f t="shared" si="9"/>
        <v>51</v>
      </c>
      <c r="CL29" s="113">
        <v>17</v>
      </c>
      <c r="CM29" s="57">
        <v>75.349428208386271</v>
      </c>
      <c r="CN29" s="58">
        <v>75.349428208386271</v>
      </c>
      <c r="CO29" s="58">
        <v>73.062261753494283</v>
      </c>
      <c r="CP29" s="58">
        <v>70.939086294416242</v>
      </c>
      <c r="CQ29" s="58">
        <v>73.604060913705581</v>
      </c>
      <c r="CR29" s="58">
        <v>75.126903553299499</v>
      </c>
      <c r="CS29" s="58">
        <v>77.538071065989854</v>
      </c>
      <c r="CT29" s="58">
        <v>78.045685279187822</v>
      </c>
      <c r="CU29" s="58">
        <v>78.807106598984774</v>
      </c>
      <c r="CV29" s="58">
        <v>78.045685279187822</v>
      </c>
      <c r="CW29" s="58">
        <v>79.949238578680209</v>
      </c>
      <c r="CX29" s="119">
        <f t="shared" si="10"/>
        <v>78.045685279187822</v>
      </c>
      <c r="CY29" s="23"/>
      <c r="CZ29" s="79">
        <v>7.87</v>
      </c>
      <c r="DA29" s="25">
        <v>7.87</v>
      </c>
      <c r="DB29" s="25">
        <v>7.87</v>
      </c>
      <c r="DC29" s="25">
        <v>7.88</v>
      </c>
      <c r="DD29" s="25">
        <v>7.88</v>
      </c>
      <c r="DE29" s="25">
        <v>7.88</v>
      </c>
      <c r="DF29" s="25">
        <v>7.88</v>
      </c>
      <c r="DG29" s="25">
        <v>7.88</v>
      </c>
      <c r="DH29" s="25">
        <v>7.88</v>
      </c>
      <c r="DI29" s="56">
        <v>7.88</v>
      </c>
      <c r="DJ29" s="61">
        <v>7.88</v>
      </c>
      <c r="DK29" s="61">
        <v>7.88</v>
      </c>
      <c r="DL29" s="83">
        <v>593</v>
      </c>
      <c r="DM29">
        <v>593</v>
      </c>
      <c r="DN29">
        <v>575</v>
      </c>
      <c r="DO29">
        <v>559</v>
      </c>
      <c r="DP29">
        <v>580</v>
      </c>
      <c r="DQ29">
        <v>592</v>
      </c>
      <c r="DR29">
        <v>611</v>
      </c>
      <c r="DS29">
        <v>615</v>
      </c>
      <c r="DT29">
        <v>621</v>
      </c>
      <c r="DU29">
        <v>615</v>
      </c>
      <c r="DV29" s="22">
        <v>630</v>
      </c>
      <c r="DW29" s="69">
        <v>615</v>
      </c>
    </row>
    <row r="30" spans="1:127">
      <c r="A30" s="16" t="s">
        <v>33</v>
      </c>
      <c r="B30" s="97">
        <v>597</v>
      </c>
      <c r="C30" s="98">
        <v>588</v>
      </c>
      <c r="D30" s="98">
        <v>620</v>
      </c>
      <c r="E30" s="98">
        <v>555</v>
      </c>
      <c r="F30" s="98">
        <v>652</v>
      </c>
      <c r="G30" s="98">
        <v>618</v>
      </c>
      <c r="H30" s="98">
        <v>612</v>
      </c>
      <c r="I30" s="98">
        <v>605</v>
      </c>
      <c r="J30" s="98">
        <v>604</v>
      </c>
      <c r="K30" s="104">
        <v>617</v>
      </c>
      <c r="L30">
        <v>282</v>
      </c>
      <c r="M30">
        <v>311</v>
      </c>
      <c r="N30" s="25">
        <v>593</v>
      </c>
      <c r="O30">
        <v>285</v>
      </c>
      <c r="P30">
        <v>312</v>
      </c>
      <c r="Q30" s="25">
        <v>597</v>
      </c>
      <c r="R30">
        <v>289</v>
      </c>
      <c r="S30">
        <v>312</v>
      </c>
      <c r="T30" s="25">
        <v>601</v>
      </c>
      <c r="U30" s="9">
        <v>289</v>
      </c>
      <c r="V30" s="9">
        <v>311</v>
      </c>
      <c r="W30" s="28">
        <v>600</v>
      </c>
      <c r="X30" s="10">
        <v>286</v>
      </c>
      <c r="Y30" s="9">
        <v>304</v>
      </c>
      <c r="Z30">
        <v>591</v>
      </c>
      <c r="AA30" s="10">
        <v>286</v>
      </c>
      <c r="AB30" s="10">
        <v>306</v>
      </c>
      <c r="AC30" s="29">
        <v>592</v>
      </c>
      <c r="AD30" s="10">
        <v>291</v>
      </c>
      <c r="AE30" s="10">
        <v>305</v>
      </c>
      <c r="AF30" s="29">
        <v>596</v>
      </c>
      <c r="AG30" s="10">
        <v>289</v>
      </c>
      <c r="AH30" s="10">
        <v>309</v>
      </c>
      <c r="AI30" s="29">
        <v>598</v>
      </c>
      <c r="AJ30" s="10">
        <v>287</v>
      </c>
      <c r="AK30" s="10">
        <v>309</v>
      </c>
      <c r="AL30">
        <v>596</v>
      </c>
      <c r="AM30" s="10">
        <v>294</v>
      </c>
      <c r="AN30" s="10">
        <v>314</v>
      </c>
      <c r="AO30" s="29">
        <v>608</v>
      </c>
      <c r="AP30" s="10">
        <v>301</v>
      </c>
      <c r="AQ30" s="10">
        <v>316</v>
      </c>
      <c r="AR30" s="29">
        <v>617</v>
      </c>
      <c r="AS30" s="35">
        <v>299</v>
      </c>
      <c r="AT30" s="35">
        <v>312</v>
      </c>
      <c r="AU30" s="43">
        <v>611</v>
      </c>
      <c r="AV30" s="48">
        <v>103</v>
      </c>
      <c r="AW30" s="49">
        <v>418</v>
      </c>
      <c r="AX30" s="49">
        <v>77</v>
      </c>
      <c r="AY30" s="49">
        <v>107</v>
      </c>
      <c r="AZ30" s="49">
        <v>415</v>
      </c>
      <c r="BA30" s="49">
        <v>74</v>
      </c>
      <c r="BB30" s="49">
        <v>110</v>
      </c>
      <c r="BC30" s="49">
        <v>422</v>
      </c>
      <c r="BD30" s="49">
        <v>76</v>
      </c>
      <c r="BE30" s="49">
        <v>106</v>
      </c>
      <c r="BF30" s="49">
        <v>433</v>
      </c>
      <c r="BG30" s="49">
        <v>78</v>
      </c>
      <c r="BH30" s="50">
        <v>100</v>
      </c>
      <c r="BI30" s="50">
        <v>426</v>
      </c>
      <c r="BJ30" s="53">
        <v>85</v>
      </c>
      <c r="BK30" s="112">
        <v>45</v>
      </c>
      <c r="BL30" s="92">
        <v>92</v>
      </c>
      <c r="BM30" s="92">
        <f t="shared" si="0"/>
        <v>137</v>
      </c>
      <c r="BN30" s="93">
        <v>128</v>
      </c>
      <c r="BO30" s="93">
        <v>93</v>
      </c>
      <c r="BP30" s="93">
        <f t="shared" si="1"/>
        <v>221</v>
      </c>
      <c r="BQ30" s="94">
        <v>49</v>
      </c>
      <c r="BR30" s="94">
        <v>73</v>
      </c>
      <c r="BS30" s="94">
        <f t="shared" si="2"/>
        <v>122</v>
      </c>
      <c r="BT30" s="95">
        <v>13</v>
      </c>
      <c r="BU30" s="95">
        <v>8</v>
      </c>
      <c r="BV30" s="95">
        <f t="shared" si="3"/>
        <v>21</v>
      </c>
      <c r="BW30" s="96">
        <f t="shared" si="4"/>
        <v>501</v>
      </c>
      <c r="BX30" s="96">
        <f>237+267</f>
        <v>504</v>
      </c>
      <c r="BY30" s="113">
        <f t="shared" si="5"/>
        <v>3</v>
      </c>
      <c r="BZ30" s="112">
        <v>39</v>
      </c>
      <c r="CA30" s="92">
        <v>68</v>
      </c>
      <c r="CB30" s="92">
        <f t="shared" si="6"/>
        <v>107</v>
      </c>
      <c r="CC30" s="93">
        <v>113</v>
      </c>
      <c r="CD30" s="93">
        <v>89</v>
      </c>
      <c r="CE30" s="93">
        <f t="shared" si="7"/>
        <v>202</v>
      </c>
      <c r="CF30" s="94">
        <v>57</v>
      </c>
      <c r="CG30" s="94">
        <v>66</v>
      </c>
      <c r="CH30" s="94">
        <f t="shared" si="8"/>
        <v>123</v>
      </c>
      <c r="CI30" s="95">
        <v>20</v>
      </c>
      <c r="CJ30" s="95">
        <v>20</v>
      </c>
      <c r="CK30" s="95">
        <f t="shared" si="9"/>
        <v>40</v>
      </c>
      <c r="CL30" s="113">
        <v>10</v>
      </c>
      <c r="CM30" s="57">
        <v>175.44378698224853</v>
      </c>
      <c r="CN30" s="58">
        <v>176.62721893491124</v>
      </c>
      <c r="CO30" s="58">
        <v>177.81065088757396</v>
      </c>
      <c r="CP30" s="58">
        <v>177.51479289940829</v>
      </c>
      <c r="CQ30" s="58">
        <v>174.85207100591717</v>
      </c>
      <c r="CR30" s="58">
        <v>175.14792899408283</v>
      </c>
      <c r="CS30" s="58">
        <v>176.33136094674558</v>
      </c>
      <c r="CT30" s="58">
        <v>176.92307692307693</v>
      </c>
      <c r="CU30" s="58">
        <v>177.38095238095238</v>
      </c>
      <c r="CV30" s="58">
        <v>180.95238095238096</v>
      </c>
      <c r="CW30" s="58">
        <v>183.63095238095238</v>
      </c>
      <c r="CX30" s="119">
        <f t="shared" si="10"/>
        <v>181.8452380952381</v>
      </c>
      <c r="CY30" s="23"/>
      <c r="CZ30" s="79">
        <v>3.38</v>
      </c>
      <c r="DA30" s="25">
        <v>3.38</v>
      </c>
      <c r="DB30" s="25">
        <v>3.38</v>
      </c>
      <c r="DC30" s="25">
        <v>3.38</v>
      </c>
      <c r="DD30" s="25">
        <v>3.38</v>
      </c>
      <c r="DE30" s="25">
        <v>3.38</v>
      </c>
      <c r="DF30" s="25">
        <v>3.38</v>
      </c>
      <c r="DG30" s="25">
        <v>3.38</v>
      </c>
      <c r="DH30" s="25">
        <v>3.36</v>
      </c>
      <c r="DI30" s="56">
        <v>3.36</v>
      </c>
      <c r="DJ30" s="61">
        <v>3.36</v>
      </c>
      <c r="DK30" s="61">
        <v>3.36</v>
      </c>
      <c r="DL30" s="83">
        <v>593</v>
      </c>
      <c r="DM30">
        <v>597</v>
      </c>
      <c r="DN30">
        <v>601</v>
      </c>
      <c r="DO30">
        <v>600</v>
      </c>
      <c r="DP30">
        <v>591</v>
      </c>
      <c r="DQ30">
        <v>592</v>
      </c>
      <c r="DR30">
        <v>596</v>
      </c>
      <c r="DS30">
        <v>598</v>
      </c>
      <c r="DT30">
        <v>596</v>
      </c>
      <c r="DU30">
        <v>608</v>
      </c>
      <c r="DV30" s="22">
        <v>617</v>
      </c>
      <c r="DW30" s="69">
        <v>611</v>
      </c>
    </row>
    <row r="31" spans="1:127">
      <c r="A31" s="16" t="s">
        <v>34</v>
      </c>
      <c r="B31" s="97">
        <v>570</v>
      </c>
      <c r="C31" s="98">
        <v>574</v>
      </c>
      <c r="D31" s="98">
        <v>592</v>
      </c>
      <c r="E31" s="98">
        <v>538</v>
      </c>
      <c r="F31" s="98">
        <v>543</v>
      </c>
      <c r="G31" s="98">
        <v>496</v>
      </c>
      <c r="H31" s="98">
        <v>478</v>
      </c>
      <c r="I31" s="98">
        <v>400</v>
      </c>
      <c r="J31" s="98">
        <v>407</v>
      </c>
      <c r="K31" s="104">
        <v>501</v>
      </c>
      <c r="L31">
        <v>203</v>
      </c>
      <c r="M31">
        <v>213</v>
      </c>
      <c r="N31" s="25">
        <v>416</v>
      </c>
      <c r="O31">
        <v>214</v>
      </c>
      <c r="P31">
        <v>216</v>
      </c>
      <c r="Q31" s="25">
        <v>430</v>
      </c>
      <c r="R31">
        <v>222</v>
      </c>
      <c r="S31">
        <v>220</v>
      </c>
      <c r="T31" s="25">
        <v>442</v>
      </c>
      <c r="U31" s="9">
        <v>227</v>
      </c>
      <c r="V31" s="9">
        <v>231</v>
      </c>
      <c r="W31" s="28">
        <v>458</v>
      </c>
      <c r="X31" s="10">
        <v>233</v>
      </c>
      <c r="Y31" s="9">
        <v>229</v>
      </c>
      <c r="Z31">
        <v>457</v>
      </c>
      <c r="AA31" s="10">
        <v>233</v>
      </c>
      <c r="AB31" s="10">
        <v>227</v>
      </c>
      <c r="AC31" s="29">
        <v>460</v>
      </c>
      <c r="AD31" s="10">
        <v>235</v>
      </c>
      <c r="AE31" s="10">
        <v>234</v>
      </c>
      <c r="AF31" s="29">
        <v>469</v>
      </c>
      <c r="AG31" s="10">
        <v>245</v>
      </c>
      <c r="AH31" s="10">
        <v>232</v>
      </c>
      <c r="AI31" s="29">
        <v>477</v>
      </c>
      <c r="AJ31" s="10">
        <v>242</v>
      </c>
      <c r="AK31" s="10">
        <v>234</v>
      </c>
      <c r="AL31">
        <v>476</v>
      </c>
      <c r="AM31" s="10">
        <v>247</v>
      </c>
      <c r="AN31" s="10">
        <v>240</v>
      </c>
      <c r="AO31" s="29">
        <v>487</v>
      </c>
      <c r="AP31" s="10">
        <v>252</v>
      </c>
      <c r="AQ31" s="10">
        <v>249</v>
      </c>
      <c r="AR31" s="29">
        <v>501</v>
      </c>
      <c r="AS31" s="35">
        <v>251</v>
      </c>
      <c r="AT31" s="35">
        <v>246</v>
      </c>
      <c r="AU31" s="43">
        <v>497</v>
      </c>
      <c r="AV31" s="48">
        <v>105</v>
      </c>
      <c r="AW31" s="49">
        <v>293</v>
      </c>
      <c r="AX31" s="49">
        <v>79</v>
      </c>
      <c r="AY31" s="49">
        <v>108</v>
      </c>
      <c r="AZ31" s="49">
        <v>291</v>
      </c>
      <c r="BA31" s="49">
        <v>77</v>
      </c>
      <c r="BB31" s="49">
        <v>109</v>
      </c>
      <c r="BC31" s="49">
        <v>296</v>
      </c>
      <c r="BD31" s="49">
        <v>82</v>
      </c>
      <c r="BE31" s="49">
        <v>101</v>
      </c>
      <c r="BF31" s="49">
        <v>319</v>
      </c>
      <c r="BG31" s="49">
        <v>81</v>
      </c>
      <c r="BH31" s="50">
        <v>102</v>
      </c>
      <c r="BI31" s="50">
        <v>313</v>
      </c>
      <c r="BJ31" s="50">
        <v>82</v>
      </c>
      <c r="BK31" s="92">
        <v>17</v>
      </c>
      <c r="BL31" s="92">
        <v>60</v>
      </c>
      <c r="BM31" s="92">
        <f t="shared" si="0"/>
        <v>77</v>
      </c>
      <c r="BN31" s="93">
        <v>101</v>
      </c>
      <c r="BO31" s="93">
        <v>61</v>
      </c>
      <c r="BP31" s="93">
        <f t="shared" si="1"/>
        <v>162</v>
      </c>
      <c r="BQ31" s="94">
        <v>33</v>
      </c>
      <c r="BR31" s="94">
        <v>51</v>
      </c>
      <c r="BS31" s="94">
        <f t="shared" si="2"/>
        <v>84</v>
      </c>
      <c r="BT31" s="95">
        <v>7</v>
      </c>
      <c r="BU31" s="95">
        <v>4</v>
      </c>
      <c r="BV31" s="95">
        <f t="shared" si="3"/>
        <v>11</v>
      </c>
      <c r="BW31" s="96">
        <f t="shared" si="4"/>
        <v>334</v>
      </c>
      <c r="BX31" s="96">
        <f>158+176</f>
        <v>334</v>
      </c>
      <c r="BY31" s="113">
        <f t="shared" si="5"/>
        <v>0</v>
      </c>
      <c r="BZ31" s="112">
        <v>34</v>
      </c>
      <c r="CA31" s="92">
        <v>48</v>
      </c>
      <c r="CB31" s="92">
        <f t="shared" si="6"/>
        <v>82</v>
      </c>
      <c r="CC31" s="93">
        <v>106</v>
      </c>
      <c r="CD31" s="93">
        <v>59</v>
      </c>
      <c r="CE31" s="93">
        <f t="shared" si="7"/>
        <v>165</v>
      </c>
      <c r="CF31" s="94">
        <v>36</v>
      </c>
      <c r="CG31" s="94">
        <v>56</v>
      </c>
      <c r="CH31" s="94">
        <f t="shared" si="8"/>
        <v>92</v>
      </c>
      <c r="CI31" s="95">
        <v>13</v>
      </c>
      <c r="CJ31" s="95">
        <v>10</v>
      </c>
      <c r="CK31" s="95">
        <f t="shared" si="9"/>
        <v>23</v>
      </c>
      <c r="CL31" s="113">
        <v>14</v>
      </c>
      <c r="CM31" s="57">
        <v>67.096774193548384</v>
      </c>
      <c r="CN31" s="58">
        <v>69.354838709677423</v>
      </c>
      <c r="CO31" s="58">
        <v>71.290322580645153</v>
      </c>
      <c r="CP31" s="58">
        <v>73.870967741935488</v>
      </c>
      <c r="CQ31" s="58">
        <v>73.709677419354833</v>
      </c>
      <c r="CR31" s="58">
        <v>74.193548387096769</v>
      </c>
      <c r="CS31" s="58">
        <v>75.645161290322577</v>
      </c>
      <c r="CT31" s="58">
        <v>76.935483870967744</v>
      </c>
      <c r="CU31" s="58">
        <v>76.774193548387089</v>
      </c>
      <c r="CV31" s="58">
        <v>78.675282714054916</v>
      </c>
      <c r="CW31" s="58">
        <v>80.936995153473333</v>
      </c>
      <c r="CX31" s="119">
        <f t="shared" si="10"/>
        <v>80.290791599353796</v>
      </c>
      <c r="CY31" s="23"/>
      <c r="CZ31" s="79">
        <v>6.2</v>
      </c>
      <c r="DA31" s="25">
        <v>6.2</v>
      </c>
      <c r="DB31" s="25">
        <v>6.2</v>
      </c>
      <c r="DC31" s="25">
        <v>6.2</v>
      </c>
      <c r="DD31" s="25">
        <v>6.2</v>
      </c>
      <c r="DE31" s="25">
        <v>6.2</v>
      </c>
      <c r="DF31" s="25">
        <v>6.2</v>
      </c>
      <c r="DG31" s="25">
        <v>6.2</v>
      </c>
      <c r="DH31" s="25">
        <v>6.2</v>
      </c>
      <c r="DI31" s="56">
        <v>6.19</v>
      </c>
      <c r="DJ31" s="61">
        <v>6.19</v>
      </c>
      <c r="DK31" s="61">
        <v>6.19</v>
      </c>
      <c r="DL31" s="83">
        <v>416</v>
      </c>
      <c r="DM31">
        <v>430</v>
      </c>
      <c r="DN31">
        <v>442</v>
      </c>
      <c r="DO31">
        <v>458</v>
      </c>
      <c r="DP31">
        <v>457</v>
      </c>
      <c r="DQ31">
        <v>460</v>
      </c>
      <c r="DR31">
        <v>469</v>
      </c>
      <c r="DS31">
        <v>477</v>
      </c>
      <c r="DT31">
        <v>476</v>
      </c>
      <c r="DU31">
        <v>487</v>
      </c>
      <c r="DV31" s="22">
        <v>501</v>
      </c>
      <c r="DW31" s="69">
        <v>497</v>
      </c>
    </row>
    <row r="32" spans="1:127">
      <c r="A32" s="16" t="s">
        <v>35</v>
      </c>
      <c r="B32" s="97">
        <v>541</v>
      </c>
      <c r="C32" s="98">
        <v>526</v>
      </c>
      <c r="D32" s="98">
        <v>480</v>
      </c>
      <c r="E32" s="98">
        <v>259</v>
      </c>
      <c r="F32" s="98">
        <v>300</v>
      </c>
      <c r="G32" s="98">
        <v>279</v>
      </c>
      <c r="H32" s="98">
        <v>265</v>
      </c>
      <c r="I32" s="98">
        <v>231</v>
      </c>
      <c r="J32" s="98">
        <v>219</v>
      </c>
      <c r="K32" s="103">
        <v>245</v>
      </c>
      <c r="L32">
        <v>105</v>
      </c>
      <c r="M32">
        <v>116</v>
      </c>
      <c r="N32" s="25">
        <v>221</v>
      </c>
      <c r="O32">
        <v>103</v>
      </c>
      <c r="P32">
        <v>118</v>
      </c>
      <c r="Q32" s="25">
        <v>221</v>
      </c>
      <c r="R32">
        <v>106</v>
      </c>
      <c r="S32">
        <v>127</v>
      </c>
      <c r="T32" s="25">
        <v>233</v>
      </c>
      <c r="U32" s="9">
        <v>105</v>
      </c>
      <c r="V32" s="9">
        <v>120</v>
      </c>
      <c r="W32" s="28">
        <v>225</v>
      </c>
      <c r="X32" s="10">
        <v>107</v>
      </c>
      <c r="Y32" s="9">
        <v>119</v>
      </c>
      <c r="Z32">
        <v>229</v>
      </c>
      <c r="AA32" s="10">
        <v>107</v>
      </c>
      <c r="AB32" s="10">
        <v>120</v>
      </c>
      <c r="AC32" s="29">
        <v>227</v>
      </c>
      <c r="AD32" s="10">
        <v>103</v>
      </c>
      <c r="AE32" s="10">
        <v>120</v>
      </c>
      <c r="AF32" s="29">
        <v>223</v>
      </c>
      <c r="AG32" s="10">
        <v>107</v>
      </c>
      <c r="AH32" s="10">
        <v>122</v>
      </c>
      <c r="AI32" s="29">
        <v>229</v>
      </c>
      <c r="AJ32" s="10">
        <v>109</v>
      </c>
      <c r="AK32" s="10">
        <v>122</v>
      </c>
      <c r="AL32">
        <v>231</v>
      </c>
      <c r="AM32" s="10">
        <v>114</v>
      </c>
      <c r="AN32" s="10">
        <v>127</v>
      </c>
      <c r="AO32" s="29">
        <v>241</v>
      </c>
      <c r="AP32" s="10">
        <v>119</v>
      </c>
      <c r="AQ32" s="10">
        <v>126</v>
      </c>
      <c r="AR32" s="29">
        <v>245</v>
      </c>
      <c r="AS32" s="36">
        <v>126</v>
      </c>
      <c r="AT32" s="36">
        <v>130</v>
      </c>
      <c r="AU32" s="45">
        <v>256</v>
      </c>
      <c r="AV32" s="48">
        <v>29</v>
      </c>
      <c r="AW32" s="49">
        <v>159</v>
      </c>
      <c r="AX32" s="49">
        <v>41</v>
      </c>
      <c r="AY32" s="49">
        <v>31</v>
      </c>
      <c r="AZ32" s="49">
        <v>156</v>
      </c>
      <c r="BA32" s="49">
        <v>44</v>
      </c>
      <c r="BB32" s="49">
        <v>37</v>
      </c>
      <c r="BC32" s="49">
        <v>161</v>
      </c>
      <c r="BD32" s="49">
        <v>43</v>
      </c>
      <c r="BE32" s="49">
        <v>43</v>
      </c>
      <c r="BF32" s="49">
        <v>162</v>
      </c>
      <c r="BG32" s="49">
        <v>40</v>
      </c>
      <c r="BH32" s="51">
        <v>43</v>
      </c>
      <c r="BI32" s="51">
        <v>172</v>
      </c>
      <c r="BJ32" s="51">
        <v>41</v>
      </c>
      <c r="BK32" s="92">
        <v>16</v>
      </c>
      <c r="BL32" s="88">
        <v>42</v>
      </c>
      <c r="BM32" s="92">
        <f t="shared" si="0"/>
        <v>58</v>
      </c>
      <c r="BN32" s="89">
        <v>51</v>
      </c>
      <c r="BO32" s="89">
        <v>23</v>
      </c>
      <c r="BP32" s="93">
        <f t="shared" si="1"/>
        <v>74</v>
      </c>
      <c r="BQ32" s="90">
        <v>17</v>
      </c>
      <c r="BR32" s="90">
        <v>22</v>
      </c>
      <c r="BS32" s="94">
        <f t="shared" si="2"/>
        <v>39</v>
      </c>
      <c r="BT32" s="91">
        <v>7</v>
      </c>
      <c r="BU32" s="91">
        <v>3</v>
      </c>
      <c r="BV32" s="95">
        <f t="shared" si="3"/>
        <v>10</v>
      </c>
      <c r="BW32" s="96">
        <f t="shared" si="4"/>
        <v>181</v>
      </c>
      <c r="BX32" s="96">
        <f>92+90</f>
        <v>182</v>
      </c>
      <c r="BY32" s="113">
        <f t="shared" si="5"/>
        <v>1</v>
      </c>
      <c r="BZ32" s="112">
        <v>7</v>
      </c>
      <c r="CA32" s="88">
        <v>35</v>
      </c>
      <c r="CB32" s="92">
        <f t="shared" si="6"/>
        <v>42</v>
      </c>
      <c r="CC32" s="89">
        <v>48</v>
      </c>
      <c r="CD32" s="89">
        <v>23</v>
      </c>
      <c r="CE32" s="93">
        <f t="shared" si="7"/>
        <v>71</v>
      </c>
      <c r="CF32" s="90">
        <v>21</v>
      </c>
      <c r="CG32" s="90">
        <v>33</v>
      </c>
      <c r="CH32" s="94">
        <f t="shared" si="8"/>
        <v>54</v>
      </c>
      <c r="CI32" s="91">
        <v>14</v>
      </c>
      <c r="CJ32" s="91">
        <v>9</v>
      </c>
      <c r="CK32" s="95">
        <v>23</v>
      </c>
      <c r="CL32" s="113">
        <v>12</v>
      </c>
      <c r="CM32" s="57">
        <v>74.662162162162161</v>
      </c>
      <c r="CN32" s="58">
        <v>74.662162162162161</v>
      </c>
      <c r="CO32" s="58">
        <v>78.71621621621621</v>
      </c>
      <c r="CP32" s="58">
        <v>76.013513513513516</v>
      </c>
      <c r="CQ32" s="58">
        <v>77.36486486486487</v>
      </c>
      <c r="CR32" s="58">
        <v>76.689189189189193</v>
      </c>
      <c r="CS32" s="58">
        <v>75.337837837837839</v>
      </c>
      <c r="CT32" s="58">
        <v>77.36486486486487</v>
      </c>
      <c r="CU32" s="58">
        <v>78.040540540540547</v>
      </c>
      <c r="CV32" s="58">
        <v>81.418918918918919</v>
      </c>
      <c r="CW32" s="58">
        <v>82.770270270270274</v>
      </c>
      <c r="CX32" s="119">
        <f t="shared" si="10"/>
        <v>86.486486486486484</v>
      </c>
      <c r="CY32" s="23"/>
      <c r="CZ32" s="79">
        <v>2.96</v>
      </c>
      <c r="DA32" s="25">
        <v>2.96</v>
      </c>
      <c r="DB32" s="25">
        <v>2.96</v>
      </c>
      <c r="DC32" s="25">
        <v>2.96</v>
      </c>
      <c r="DD32" s="25">
        <v>2.96</v>
      </c>
      <c r="DE32" s="25">
        <v>2.96</v>
      </c>
      <c r="DF32" s="25">
        <v>2.96</v>
      </c>
      <c r="DG32" s="25">
        <v>2.96</v>
      </c>
      <c r="DH32" s="25">
        <v>2.96</v>
      </c>
      <c r="DI32" s="56">
        <v>2.96</v>
      </c>
      <c r="DJ32" s="61">
        <v>2.96</v>
      </c>
      <c r="DK32" s="61">
        <v>2.96</v>
      </c>
      <c r="DL32" s="83">
        <v>221</v>
      </c>
      <c r="DM32">
        <v>221</v>
      </c>
      <c r="DN32">
        <v>233</v>
      </c>
      <c r="DO32">
        <v>225</v>
      </c>
      <c r="DP32">
        <v>229</v>
      </c>
      <c r="DQ32">
        <v>227</v>
      </c>
      <c r="DR32">
        <v>223</v>
      </c>
      <c r="DS32">
        <v>229</v>
      </c>
      <c r="DT32">
        <v>231</v>
      </c>
      <c r="DU32">
        <v>241</v>
      </c>
      <c r="DV32" s="22">
        <v>245</v>
      </c>
      <c r="DW32" s="72">
        <v>256</v>
      </c>
    </row>
    <row r="33" spans="1:127">
      <c r="A33" s="16" t="s">
        <v>36</v>
      </c>
      <c r="B33" s="97">
        <v>964</v>
      </c>
      <c r="C33" s="98">
        <v>915</v>
      </c>
      <c r="D33" s="98">
        <v>849</v>
      </c>
      <c r="E33" s="98">
        <v>785</v>
      </c>
      <c r="F33" s="98">
        <v>802</v>
      </c>
      <c r="G33" s="98">
        <v>715</v>
      </c>
      <c r="H33" s="98">
        <v>671</v>
      </c>
      <c r="I33" s="98">
        <v>578</v>
      </c>
      <c r="J33" s="98">
        <v>558</v>
      </c>
      <c r="K33" s="104">
        <v>551</v>
      </c>
      <c r="L33">
        <v>286</v>
      </c>
      <c r="M33">
        <v>281</v>
      </c>
      <c r="N33" s="25">
        <v>567</v>
      </c>
      <c r="O33">
        <v>281</v>
      </c>
      <c r="P33">
        <v>281</v>
      </c>
      <c r="Q33" s="25">
        <v>562</v>
      </c>
      <c r="R33">
        <v>279</v>
      </c>
      <c r="S33">
        <v>280</v>
      </c>
      <c r="T33" s="25">
        <v>559</v>
      </c>
      <c r="U33" s="9">
        <v>272</v>
      </c>
      <c r="V33" s="9">
        <v>275</v>
      </c>
      <c r="W33" s="28">
        <v>547</v>
      </c>
      <c r="X33" s="10">
        <v>272</v>
      </c>
      <c r="Y33" s="9">
        <v>276</v>
      </c>
      <c r="Z33">
        <v>545</v>
      </c>
      <c r="AA33" s="10">
        <v>272</v>
      </c>
      <c r="AB33" s="10">
        <v>277</v>
      </c>
      <c r="AC33" s="29">
        <v>549</v>
      </c>
      <c r="AD33" s="10">
        <v>272</v>
      </c>
      <c r="AE33" s="10">
        <v>277</v>
      </c>
      <c r="AF33" s="29">
        <v>549</v>
      </c>
      <c r="AG33" s="10">
        <v>273</v>
      </c>
      <c r="AH33" s="10">
        <v>280</v>
      </c>
      <c r="AI33" s="29">
        <v>553</v>
      </c>
      <c r="AJ33" s="10">
        <v>267</v>
      </c>
      <c r="AK33" s="10">
        <v>279</v>
      </c>
      <c r="AL33">
        <v>546</v>
      </c>
      <c r="AM33" s="10">
        <v>270</v>
      </c>
      <c r="AN33" s="10">
        <v>278</v>
      </c>
      <c r="AO33" s="29">
        <v>548</v>
      </c>
      <c r="AP33" s="10">
        <v>278</v>
      </c>
      <c r="AQ33" s="10">
        <v>273</v>
      </c>
      <c r="AR33" s="29">
        <v>551</v>
      </c>
      <c r="AS33" s="35">
        <v>279</v>
      </c>
      <c r="AT33" s="35">
        <v>272</v>
      </c>
      <c r="AU33" s="43">
        <v>551</v>
      </c>
      <c r="AV33" s="48">
        <v>71</v>
      </c>
      <c r="AW33" s="49">
        <v>365</v>
      </c>
      <c r="AX33" s="49">
        <v>117</v>
      </c>
      <c r="AY33" s="49">
        <v>75</v>
      </c>
      <c r="AZ33" s="49">
        <v>352</v>
      </c>
      <c r="BA33" s="49">
        <v>119</v>
      </c>
      <c r="BB33" s="49">
        <v>74</v>
      </c>
      <c r="BC33" s="49">
        <v>353</v>
      </c>
      <c r="BD33" s="49">
        <v>121</v>
      </c>
      <c r="BE33" s="49">
        <v>77</v>
      </c>
      <c r="BF33" s="49">
        <v>359</v>
      </c>
      <c r="BG33" s="49">
        <v>115</v>
      </c>
      <c r="BH33" s="50">
        <v>79</v>
      </c>
      <c r="BI33" s="50">
        <v>359</v>
      </c>
      <c r="BJ33" s="50">
        <v>113</v>
      </c>
      <c r="BK33" s="92">
        <v>39</v>
      </c>
      <c r="BL33" s="92">
        <v>79</v>
      </c>
      <c r="BM33" s="92">
        <f t="shared" si="0"/>
        <v>118</v>
      </c>
      <c r="BN33" s="93">
        <v>139</v>
      </c>
      <c r="BO33" s="93">
        <v>110</v>
      </c>
      <c r="BP33" s="93">
        <f t="shared" si="1"/>
        <v>249</v>
      </c>
      <c r="BQ33" s="94">
        <v>42</v>
      </c>
      <c r="BR33" s="94">
        <v>48</v>
      </c>
      <c r="BS33" s="94">
        <f t="shared" si="2"/>
        <v>90</v>
      </c>
      <c r="BT33" s="95">
        <v>6</v>
      </c>
      <c r="BU33" s="95">
        <v>5</v>
      </c>
      <c r="BV33" s="95">
        <f t="shared" si="3"/>
        <v>11</v>
      </c>
      <c r="BW33" s="96">
        <f t="shared" si="4"/>
        <v>468</v>
      </c>
      <c r="BX33" s="96">
        <f>231+247</f>
        <v>478</v>
      </c>
      <c r="BY33" s="113">
        <f t="shared" si="5"/>
        <v>10</v>
      </c>
      <c r="BZ33" s="112">
        <v>36</v>
      </c>
      <c r="CA33" s="92">
        <v>61</v>
      </c>
      <c r="CB33" s="92">
        <f t="shared" si="6"/>
        <v>97</v>
      </c>
      <c r="CC33" s="93">
        <v>121</v>
      </c>
      <c r="CD33" s="93">
        <v>98</v>
      </c>
      <c r="CE33" s="93">
        <f t="shared" si="7"/>
        <v>219</v>
      </c>
      <c r="CF33" s="94">
        <v>47</v>
      </c>
      <c r="CG33" s="94">
        <v>52</v>
      </c>
      <c r="CH33" s="94">
        <f t="shared" si="8"/>
        <v>99</v>
      </c>
      <c r="CI33" s="95">
        <v>12</v>
      </c>
      <c r="CJ33" s="95">
        <v>14</v>
      </c>
      <c r="CK33" s="95">
        <f t="shared" si="9"/>
        <v>26</v>
      </c>
      <c r="CL33" s="113">
        <v>13</v>
      </c>
      <c r="CM33" s="57">
        <v>70.434782608695642</v>
      </c>
      <c r="CN33" s="58">
        <v>69.813664596273284</v>
      </c>
      <c r="CO33" s="58">
        <v>69.097651421508033</v>
      </c>
      <c r="CP33" s="58">
        <v>67.614338689740421</v>
      </c>
      <c r="CQ33" s="58">
        <v>67.367119901112488</v>
      </c>
      <c r="CR33" s="58">
        <v>67.777777777777786</v>
      </c>
      <c r="CS33" s="58">
        <v>67.861557478368354</v>
      </c>
      <c r="CT33" s="58">
        <v>68.355995055624234</v>
      </c>
      <c r="CU33" s="58">
        <v>67.490729295426448</v>
      </c>
      <c r="CV33" s="58">
        <v>67.737948084054395</v>
      </c>
      <c r="CW33" s="58">
        <v>68.108776266996287</v>
      </c>
      <c r="CX33" s="119">
        <f t="shared" si="10"/>
        <v>68.108776266996287</v>
      </c>
      <c r="CY33" s="23"/>
      <c r="CZ33" s="79">
        <v>8.0500000000000007</v>
      </c>
      <c r="DA33" s="25">
        <v>8.0500000000000007</v>
      </c>
      <c r="DB33" s="25">
        <v>8.09</v>
      </c>
      <c r="DC33" s="25">
        <v>8.09</v>
      </c>
      <c r="DD33" s="25">
        <v>8.09</v>
      </c>
      <c r="DE33" s="25">
        <v>8.1</v>
      </c>
      <c r="DF33" s="25">
        <v>8.09</v>
      </c>
      <c r="DG33" s="25">
        <v>8.09</v>
      </c>
      <c r="DH33" s="25">
        <v>8.09</v>
      </c>
      <c r="DI33" s="56">
        <v>8.09</v>
      </c>
      <c r="DJ33" s="61">
        <v>8.09</v>
      </c>
      <c r="DK33" s="61">
        <v>8.09</v>
      </c>
      <c r="DL33" s="83">
        <v>567</v>
      </c>
      <c r="DM33">
        <v>562</v>
      </c>
      <c r="DN33">
        <v>559</v>
      </c>
      <c r="DO33">
        <v>547</v>
      </c>
      <c r="DP33">
        <v>545</v>
      </c>
      <c r="DQ33">
        <v>549</v>
      </c>
      <c r="DR33">
        <v>549</v>
      </c>
      <c r="DS33">
        <v>553</v>
      </c>
      <c r="DT33">
        <v>546</v>
      </c>
      <c r="DU33">
        <v>548</v>
      </c>
      <c r="DV33" s="22">
        <v>551</v>
      </c>
      <c r="DW33" s="69">
        <v>551</v>
      </c>
    </row>
    <row r="34" spans="1:127">
      <c r="A34" s="16" t="s">
        <v>37</v>
      </c>
      <c r="B34" s="99" t="s">
        <v>205</v>
      </c>
      <c r="C34" s="100" t="s">
        <v>205</v>
      </c>
      <c r="D34" s="100" t="s">
        <v>205</v>
      </c>
      <c r="E34" s="100" t="s">
        <v>205</v>
      </c>
      <c r="F34" s="101">
        <v>44</v>
      </c>
      <c r="G34" s="101">
        <v>33</v>
      </c>
      <c r="H34" s="101">
        <v>13</v>
      </c>
      <c r="I34" s="101">
        <v>9</v>
      </c>
      <c r="J34" s="101">
        <v>7</v>
      </c>
      <c r="K34" s="104">
        <v>2</v>
      </c>
      <c r="L34">
        <v>5</v>
      </c>
      <c r="M34">
        <v>2</v>
      </c>
      <c r="N34" s="25">
        <v>7</v>
      </c>
      <c r="O34">
        <v>2</v>
      </c>
      <c r="P34">
        <v>2</v>
      </c>
      <c r="Q34" s="25">
        <v>4</v>
      </c>
      <c r="R34">
        <v>2</v>
      </c>
      <c r="S34">
        <v>1</v>
      </c>
      <c r="T34" s="25">
        <v>3</v>
      </c>
      <c r="U34" s="9">
        <v>2</v>
      </c>
      <c r="V34" s="9">
        <v>0</v>
      </c>
      <c r="W34" s="28">
        <v>2</v>
      </c>
      <c r="X34" s="10">
        <v>4</v>
      </c>
      <c r="Y34" s="9">
        <v>1</v>
      </c>
      <c r="Z34">
        <v>5</v>
      </c>
      <c r="AA34" s="10">
        <v>4</v>
      </c>
      <c r="AB34" s="10">
        <v>1</v>
      </c>
      <c r="AC34" s="29">
        <v>5</v>
      </c>
      <c r="AD34" s="10">
        <v>3</v>
      </c>
      <c r="AE34" s="10">
        <v>0</v>
      </c>
      <c r="AF34" s="29">
        <v>3</v>
      </c>
      <c r="AG34" s="10">
        <v>3</v>
      </c>
      <c r="AH34" s="10">
        <v>0</v>
      </c>
      <c r="AI34" s="29">
        <v>3</v>
      </c>
      <c r="AJ34" s="10">
        <v>3</v>
      </c>
      <c r="AK34" s="10">
        <v>0</v>
      </c>
      <c r="AL34">
        <v>3</v>
      </c>
      <c r="AM34" s="10">
        <v>3</v>
      </c>
      <c r="AN34" s="10">
        <v>0</v>
      </c>
      <c r="AO34" s="29">
        <v>3</v>
      </c>
      <c r="AP34" s="10">
        <v>2</v>
      </c>
      <c r="AQ34" s="10">
        <v>0</v>
      </c>
      <c r="AR34" s="29">
        <v>2</v>
      </c>
      <c r="AS34" s="34">
        <v>3</v>
      </c>
      <c r="AT34" s="34">
        <v>0</v>
      </c>
      <c r="AU34" s="43">
        <v>3</v>
      </c>
      <c r="AV34" s="48">
        <v>0</v>
      </c>
      <c r="AW34" s="49">
        <v>1</v>
      </c>
      <c r="AX34" s="49">
        <v>2</v>
      </c>
      <c r="AY34" s="49">
        <v>0</v>
      </c>
      <c r="AZ34" s="49">
        <v>1</v>
      </c>
      <c r="BA34" s="49">
        <v>2</v>
      </c>
      <c r="BB34" s="49">
        <v>0</v>
      </c>
      <c r="BC34" s="49">
        <v>1</v>
      </c>
      <c r="BD34" s="49">
        <v>2</v>
      </c>
      <c r="BE34" s="49">
        <v>0</v>
      </c>
      <c r="BF34" s="49">
        <v>2</v>
      </c>
      <c r="BG34" s="49">
        <v>0</v>
      </c>
      <c r="BH34" s="116">
        <v>0</v>
      </c>
      <c r="BI34" s="116">
        <v>2</v>
      </c>
      <c r="BJ34" s="116">
        <v>1</v>
      </c>
      <c r="BK34" s="92">
        <v>1</v>
      </c>
      <c r="BL34" s="92">
        <v>0</v>
      </c>
      <c r="BM34" s="92">
        <f t="shared" si="0"/>
        <v>1</v>
      </c>
      <c r="BN34" s="93">
        <v>1</v>
      </c>
      <c r="BO34" s="93">
        <v>0</v>
      </c>
      <c r="BP34" s="93">
        <f t="shared" si="1"/>
        <v>1</v>
      </c>
      <c r="BQ34" s="94">
        <v>2</v>
      </c>
      <c r="BR34" s="94">
        <v>2</v>
      </c>
      <c r="BS34" s="94">
        <f t="shared" si="2"/>
        <v>4</v>
      </c>
      <c r="BT34" s="95">
        <v>1</v>
      </c>
      <c r="BU34" s="95">
        <v>0</v>
      </c>
      <c r="BV34" s="95">
        <f t="shared" si="3"/>
        <v>1</v>
      </c>
      <c r="BW34" s="96">
        <f t="shared" si="4"/>
        <v>7</v>
      </c>
      <c r="BX34" s="96">
        <v>7</v>
      </c>
      <c r="BY34" s="113">
        <f t="shared" si="5"/>
        <v>0</v>
      </c>
      <c r="BZ34" s="112">
        <v>0</v>
      </c>
      <c r="CA34" s="92">
        <v>0</v>
      </c>
      <c r="CB34" s="92">
        <f t="shared" si="6"/>
        <v>0</v>
      </c>
      <c r="CC34" s="93">
        <v>1</v>
      </c>
      <c r="CD34" s="93">
        <v>1</v>
      </c>
      <c r="CE34" s="93">
        <f t="shared" si="7"/>
        <v>2</v>
      </c>
      <c r="CF34" s="94">
        <v>0</v>
      </c>
      <c r="CG34" s="94">
        <v>0</v>
      </c>
      <c r="CH34" s="94">
        <f t="shared" si="8"/>
        <v>0</v>
      </c>
      <c r="CI34" s="95">
        <v>1</v>
      </c>
      <c r="CJ34" s="95">
        <v>0</v>
      </c>
      <c r="CK34" s="95">
        <f t="shared" si="9"/>
        <v>1</v>
      </c>
      <c r="CL34" s="113">
        <v>0</v>
      </c>
      <c r="CM34" s="57">
        <v>4.4256180059429731E-2</v>
      </c>
      <c r="CN34" s="58">
        <v>2.5289245748245561E-2</v>
      </c>
      <c r="CO34" s="58">
        <v>1.8962138929271222E-2</v>
      </c>
      <c r="CP34" s="58">
        <v>1.2641425952847481E-2</v>
      </c>
      <c r="CQ34" s="58">
        <v>3.1603564882118698E-2</v>
      </c>
      <c r="CR34" s="58">
        <v>3.1603564882118698E-2</v>
      </c>
      <c r="CS34" s="58">
        <v>1.8962138929271222E-2</v>
      </c>
      <c r="CT34" s="58">
        <v>1.8962138929271222E-2</v>
      </c>
      <c r="CU34" s="58">
        <v>1.8962138929271222E-2</v>
      </c>
      <c r="CV34" s="58">
        <v>1.8962138929271222E-2</v>
      </c>
      <c r="CW34" s="58">
        <v>1.2641425952847481E-2</v>
      </c>
      <c r="CX34" s="119">
        <f t="shared" si="10"/>
        <v>1.8962138929271222E-2</v>
      </c>
      <c r="CY34" s="23"/>
      <c r="CZ34" s="79">
        <v>158.16999999999999</v>
      </c>
      <c r="DA34" s="25">
        <v>158.16999999999999</v>
      </c>
      <c r="DB34" s="25">
        <v>158.21</v>
      </c>
      <c r="DC34" s="25">
        <v>158.21</v>
      </c>
      <c r="DD34" s="25">
        <v>158.21</v>
      </c>
      <c r="DE34" s="25">
        <v>158.21</v>
      </c>
      <c r="DF34" s="25">
        <v>158.21</v>
      </c>
      <c r="DG34" s="25">
        <v>158.21</v>
      </c>
      <c r="DH34" s="25">
        <v>158.21</v>
      </c>
      <c r="DI34" s="56">
        <v>158.21</v>
      </c>
      <c r="DJ34" s="61">
        <v>158.21</v>
      </c>
      <c r="DK34" s="61">
        <v>158.21</v>
      </c>
      <c r="DL34" s="83">
        <v>7</v>
      </c>
      <c r="DM34">
        <v>4</v>
      </c>
      <c r="DN34">
        <v>3</v>
      </c>
      <c r="DO34">
        <v>2</v>
      </c>
      <c r="DP34">
        <v>5</v>
      </c>
      <c r="DQ34">
        <v>5</v>
      </c>
      <c r="DR34">
        <v>3</v>
      </c>
      <c r="DS34">
        <v>3</v>
      </c>
      <c r="DT34">
        <v>3</v>
      </c>
      <c r="DU34">
        <v>3</v>
      </c>
      <c r="DV34" s="22">
        <v>2</v>
      </c>
      <c r="DW34" s="69">
        <v>3</v>
      </c>
    </row>
    <row r="35" spans="1:127">
      <c r="DJ35" s="33"/>
      <c r="DK35" s="23"/>
      <c r="DW35" s="12"/>
    </row>
    <row r="36" spans="1:127" ht="15.75">
      <c r="L36" s="7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E36" s="11"/>
      <c r="AF36" s="11"/>
    </row>
  </sheetData>
  <sheetProtection selectLockedCells="1" selectUnlockedCells="1"/>
  <mergeCells count="31">
    <mergeCell ref="BN2:BP2"/>
    <mergeCell ref="AJ2:AL2"/>
    <mergeCell ref="AM2:AO2"/>
    <mergeCell ref="AY2:BA2"/>
    <mergeCell ref="AD2:AF2"/>
    <mergeCell ref="BH2:BJ2"/>
    <mergeCell ref="AG2:AI2"/>
    <mergeCell ref="X2:Z2"/>
    <mergeCell ref="AA2:AC2"/>
    <mergeCell ref="U2:W2"/>
    <mergeCell ref="R2:T2"/>
    <mergeCell ref="BT2:BV2"/>
    <mergeCell ref="BZ2:CB2"/>
    <mergeCell ref="BK2:BM2"/>
    <mergeCell ref="BQ2:BS2"/>
    <mergeCell ref="BE2:BG2"/>
    <mergeCell ref="B1:K1"/>
    <mergeCell ref="L1:AT1"/>
    <mergeCell ref="AV1:BJ1"/>
    <mergeCell ref="AV2:AX2"/>
    <mergeCell ref="L2:N2"/>
    <mergeCell ref="O2:Q2"/>
    <mergeCell ref="CM1:CX1"/>
    <mergeCell ref="BK1:BY1"/>
    <mergeCell ref="BZ1:CL1"/>
    <mergeCell ref="CC2:CE2"/>
    <mergeCell ref="CF2:CH2"/>
    <mergeCell ref="CI2:CK2"/>
    <mergeCell ref="AP2:AR2"/>
    <mergeCell ref="AS2:AU2"/>
    <mergeCell ref="BB2:BD2"/>
  </mergeCells>
  <phoneticPr fontId="6" type="noConversion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P31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8" sqref="A28:IV28"/>
    </sheetView>
  </sheetViews>
  <sheetFormatPr defaultColWidth="11.5703125" defaultRowHeight="12.75"/>
  <cols>
    <col min="1" max="1" width="21" style="1" customWidth="1"/>
    <col min="13" max="13" width="11.5703125" style="121"/>
    <col min="14" max="14" width="16.7109375" customWidth="1"/>
    <col min="18" max="18" width="17.140625" customWidth="1"/>
    <col min="24" max="24" width="15.28515625" customWidth="1"/>
    <col min="25" max="25" width="14.140625" customWidth="1"/>
    <col min="26" max="26" width="16.85546875" customWidth="1"/>
    <col min="29" max="29" width="14.42578125" customWidth="1"/>
    <col min="31" max="31" width="38.5703125" customWidth="1"/>
    <col min="32" max="32" width="16.140625" customWidth="1"/>
    <col min="33" max="33" width="11.5703125" style="121"/>
    <col min="43" max="43" width="11.5703125" style="121"/>
    <col min="48" max="48" width="15.42578125" customWidth="1"/>
    <col min="49" max="49" width="14.7109375" customWidth="1"/>
    <col min="56" max="57" width="11.5703125" style="121"/>
    <col min="60" max="60" width="13.140625" customWidth="1"/>
    <col min="61" max="61" width="11.5703125" style="121"/>
    <col min="62" max="62" width="15.5703125" style="164" customWidth="1"/>
    <col min="63" max="63" width="9.85546875" style="175" bestFit="1" customWidth="1"/>
    <col min="64" max="64" width="9.5703125" style="164" customWidth="1"/>
    <col min="65" max="65" width="17.140625" style="164" customWidth="1"/>
    <col min="66" max="74" width="10.85546875" style="166" customWidth="1"/>
    <col min="75" max="75" width="10.85546875" style="164" customWidth="1"/>
    <col min="76" max="86" width="10.85546875" style="166" customWidth="1"/>
    <col min="87" max="87" width="10.85546875" style="164" customWidth="1"/>
    <col min="88" max="98" width="10.85546875" style="166" customWidth="1"/>
    <col min="99" max="99" width="10.85546875" style="164" customWidth="1"/>
    <col min="100" max="101" width="10.85546875" style="166" customWidth="1"/>
    <col min="102" max="102" width="10.85546875" style="161" customWidth="1"/>
    <col min="103" max="103" width="9.140625" style="166" customWidth="1"/>
    <col min="104" max="104" width="10.42578125" style="166" customWidth="1"/>
    <col min="105" max="105" width="9.140625" style="166" customWidth="1"/>
    <col min="106" max="106" width="9.140625" style="164" customWidth="1"/>
    <col min="107" max="107" width="13.28515625" style="166" customWidth="1"/>
    <col min="108" max="108" width="13.42578125" style="166" customWidth="1"/>
    <col min="109" max="109" width="10.5703125" style="166" customWidth="1"/>
    <col min="110" max="110" width="6.7109375" style="164" customWidth="1"/>
    <col min="111" max="121" width="6.7109375" style="22" customWidth="1"/>
    <col min="122" max="122" width="6.7109375" style="164" customWidth="1"/>
    <col min="125" max="125" width="11.5703125" style="144"/>
    <col min="128" max="128" width="11.5703125" style="144"/>
    <col min="131" max="131" width="11.5703125" style="144"/>
    <col min="134" max="134" width="11.5703125" style="144"/>
    <col min="137" max="137" width="11.5703125" style="144"/>
    <col min="140" max="140" width="11.5703125" style="144"/>
    <col min="143" max="143" width="11.5703125" style="144"/>
    <col min="146" max="146" width="11.5703125" style="144"/>
    <col min="149" max="149" width="11.5703125" style="144"/>
    <col min="152" max="152" width="11.5703125" style="144"/>
    <col min="155" max="155" width="11.5703125" style="144"/>
    <col min="158" max="158" width="11.5703125" style="121"/>
    <col min="159" max="159" width="11.5703125" style="152"/>
    <col min="161" max="161" width="11.5703125" style="144"/>
    <col min="163" max="163" width="14.140625" customWidth="1"/>
    <col min="164" max="164" width="16.140625" customWidth="1"/>
    <col min="165" max="165" width="11.5703125" style="144"/>
    <col min="169" max="169" width="11.5703125" style="144"/>
    <col min="170" max="170" width="11.5703125" style="121"/>
    <col min="171" max="171" width="13.85546875" style="144" customWidth="1"/>
    <col min="173" max="173" width="15.42578125" customWidth="1"/>
    <col min="178" max="178" width="11.5703125" style="144"/>
    <col min="179" max="179" width="11.5703125" style="121"/>
    <col min="181" max="181" width="11.5703125" style="144"/>
    <col min="182" max="182" width="13.42578125" style="144" customWidth="1"/>
    <col min="183" max="183" width="11.5703125" style="144"/>
    <col min="185" max="186" width="11.5703125" style="144"/>
    <col min="187" max="187" width="16.140625" style="121" customWidth="1"/>
    <col min="189" max="189" width="18.7109375" customWidth="1"/>
    <col min="194" max="194" width="17.140625" customWidth="1"/>
    <col min="197" max="197" width="15.28515625" customWidth="1"/>
    <col min="198" max="198" width="16.140625" customWidth="1"/>
    <col min="199" max="199" width="19.28515625" customWidth="1"/>
    <col min="200" max="200" width="16.5703125" customWidth="1"/>
    <col min="201" max="201" width="19.5703125" customWidth="1"/>
    <col min="202" max="202" width="16.5703125" customWidth="1"/>
    <col min="203" max="203" width="19.140625" customWidth="1"/>
    <col min="204" max="204" width="15.85546875" customWidth="1"/>
    <col min="205" max="205" width="18.7109375" customWidth="1"/>
    <col min="207" max="207" width="17.5703125" customWidth="1"/>
    <col min="209" max="209" width="17.7109375" customWidth="1"/>
    <col min="211" max="211" width="14" customWidth="1"/>
    <col min="214" max="214" width="16.140625" customWidth="1"/>
    <col min="215" max="215" width="19.7109375" customWidth="1"/>
    <col min="217" max="217" width="11.5703125" style="121"/>
    <col min="222" max="222" width="11.5703125" style="144"/>
  </cols>
  <sheetData>
    <row r="1" spans="1:224" s="3" customFormat="1" ht="15.75" customHeight="1">
      <c r="A1" s="123" t="s">
        <v>215</v>
      </c>
      <c r="B1" s="232" t="s">
        <v>38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23"/>
      <c r="N1" s="222" t="s">
        <v>39</v>
      </c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3"/>
      <c r="AR1" s="124" t="s">
        <v>40</v>
      </c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37"/>
      <c r="BE1" s="137" t="s">
        <v>41</v>
      </c>
      <c r="BF1" s="221" t="s">
        <v>42</v>
      </c>
      <c r="BG1" s="222"/>
      <c r="BH1" s="222"/>
      <c r="BI1" s="223"/>
      <c r="BJ1" s="199" t="s">
        <v>230</v>
      </c>
      <c r="BK1" s="199" t="s">
        <v>220</v>
      </c>
      <c r="BL1" s="200" t="s">
        <v>221</v>
      </c>
      <c r="BM1" s="199" t="s">
        <v>222</v>
      </c>
      <c r="BN1" s="204"/>
      <c r="BO1" s="205"/>
      <c r="BP1" s="205"/>
      <c r="BQ1" s="205"/>
      <c r="BR1" s="205"/>
      <c r="BS1" s="205"/>
      <c r="BT1" s="205"/>
      <c r="BU1" s="205"/>
      <c r="BV1" s="205"/>
      <c r="BW1" s="206"/>
      <c r="BX1" s="204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6"/>
      <c r="CJ1" s="204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6"/>
      <c r="CV1" s="204"/>
      <c r="CW1" s="205"/>
      <c r="CX1" s="206"/>
      <c r="CY1" s="207"/>
      <c r="CZ1" s="207"/>
      <c r="DA1" s="207"/>
      <c r="DB1" s="206"/>
      <c r="DC1" s="204"/>
      <c r="DD1" s="207"/>
      <c r="DE1" s="207"/>
      <c r="DF1" s="20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7"/>
      <c r="DS1" s="240" t="s">
        <v>43</v>
      </c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2"/>
      <c r="FC1" s="221" t="s">
        <v>44</v>
      </c>
      <c r="FD1" s="222"/>
      <c r="FE1" s="222"/>
      <c r="FF1" s="222"/>
      <c r="FG1" s="222"/>
      <c r="FH1" s="222"/>
      <c r="FI1" s="222"/>
      <c r="FJ1" s="222"/>
      <c r="FK1" s="222"/>
      <c r="FL1" s="222"/>
      <c r="FM1" s="222"/>
      <c r="FN1" s="223"/>
      <c r="FO1" s="221" t="s">
        <v>45</v>
      </c>
      <c r="FP1" s="222"/>
      <c r="FQ1" s="222"/>
      <c r="FR1" s="222"/>
      <c r="FS1" s="222"/>
      <c r="FT1" s="222"/>
      <c r="FU1" s="222"/>
      <c r="FV1" s="222"/>
      <c r="FW1" s="223"/>
      <c r="FX1" s="221" t="s">
        <v>46</v>
      </c>
      <c r="FY1" s="222"/>
      <c r="FZ1" s="222"/>
      <c r="GA1" s="222"/>
      <c r="GB1" s="222"/>
      <c r="GC1" s="222"/>
      <c r="GD1" s="222"/>
      <c r="GE1" s="223"/>
      <c r="GF1" s="221" t="s">
        <v>47</v>
      </c>
      <c r="GG1" s="222"/>
      <c r="GH1" s="222"/>
      <c r="GI1" s="222"/>
      <c r="GJ1" s="222"/>
      <c r="GK1" s="222"/>
      <c r="GL1" s="222"/>
      <c r="GM1" s="222"/>
      <c r="GN1" s="222"/>
      <c r="GO1" s="222"/>
      <c r="GP1" s="222"/>
      <c r="GQ1" s="222"/>
      <c r="GR1" s="222"/>
      <c r="GS1" s="222"/>
      <c r="GT1" s="222"/>
      <c r="GU1" s="222"/>
      <c r="GV1" s="222"/>
      <c r="GW1" s="222"/>
      <c r="GX1" s="222"/>
      <c r="GY1" s="222"/>
      <c r="GZ1" s="222"/>
      <c r="HA1" s="222"/>
      <c r="HB1" s="222"/>
      <c r="HC1" s="222"/>
      <c r="HD1" s="222"/>
      <c r="HE1" s="222"/>
      <c r="HF1" s="222"/>
      <c r="HG1" s="222"/>
      <c r="HH1" s="222"/>
      <c r="HI1" s="223"/>
      <c r="HJ1" s="213" t="s">
        <v>48</v>
      </c>
      <c r="HK1" s="213"/>
      <c r="HL1" s="213"/>
      <c r="HM1" s="213"/>
      <c r="HN1" s="213"/>
      <c r="HO1" s="213"/>
      <c r="HP1" s="213"/>
    </row>
    <row r="2" spans="1:224" s="5" customFormat="1" ht="16.5" customHeight="1">
      <c r="A2" s="125"/>
      <c r="B2" s="234" t="s">
        <v>49</v>
      </c>
      <c r="C2" s="219" t="s">
        <v>82</v>
      </c>
      <c r="D2" s="219" t="s">
        <v>83</v>
      </c>
      <c r="E2" s="219" t="s">
        <v>84</v>
      </c>
      <c r="F2" s="219" t="s">
        <v>85</v>
      </c>
      <c r="G2" s="219" t="s">
        <v>86</v>
      </c>
      <c r="H2" s="219" t="s">
        <v>87</v>
      </c>
      <c r="I2" s="219" t="s">
        <v>88</v>
      </c>
      <c r="J2" s="219" t="s">
        <v>89</v>
      </c>
      <c r="K2" s="219" t="s">
        <v>90</v>
      </c>
      <c r="L2" s="219" t="s">
        <v>91</v>
      </c>
      <c r="M2" s="236" t="s">
        <v>92</v>
      </c>
      <c r="N2" s="238" t="s">
        <v>216</v>
      </c>
      <c r="O2" s="214" t="s">
        <v>50</v>
      </c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47"/>
      <c r="AH2" s="229" t="s">
        <v>51</v>
      </c>
      <c r="AI2" s="230"/>
      <c r="AJ2" s="230"/>
      <c r="AK2" s="230"/>
      <c r="AL2" s="230"/>
      <c r="AM2" s="230"/>
      <c r="AN2" s="230"/>
      <c r="AO2" s="230"/>
      <c r="AP2" s="230"/>
      <c r="AQ2" s="231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2"/>
      <c r="BE2" s="122"/>
      <c r="BF2" s="127"/>
      <c r="BG2" s="127"/>
      <c r="BH2" s="127"/>
      <c r="BI2" s="122"/>
      <c r="BJ2" s="199"/>
      <c r="BK2" s="199"/>
      <c r="BL2" s="200"/>
      <c r="BM2" s="199"/>
      <c r="BN2" s="202" t="s">
        <v>223</v>
      </c>
      <c r="BO2" s="202"/>
      <c r="BP2" s="202"/>
      <c r="BQ2" s="202"/>
      <c r="BR2" s="202"/>
      <c r="BS2" s="202"/>
      <c r="BT2" s="202"/>
      <c r="BU2" s="202"/>
      <c r="BV2" s="202"/>
      <c r="BW2" s="203"/>
      <c r="BX2" s="202" t="s">
        <v>224</v>
      </c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3"/>
      <c r="CJ2" s="202" t="s">
        <v>225</v>
      </c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3"/>
      <c r="CV2" s="201" t="s">
        <v>231</v>
      </c>
      <c r="CW2" s="202"/>
      <c r="CX2" s="203"/>
      <c r="CY2" s="202" t="s">
        <v>232</v>
      </c>
      <c r="CZ2" s="202"/>
      <c r="DA2" s="202"/>
      <c r="DB2" s="203"/>
      <c r="DC2" s="201" t="s">
        <v>233</v>
      </c>
      <c r="DD2" s="202"/>
      <c r="DE2" s="202"/>
      <c r="DF2" s="203"/>
      <c r="DG2" s="201" t="s">
        <v>234</v>
      </c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3"/>
      <c r="DS2" s="210" t="s">
        <v>52</v>
      </c>
      <c r="DT2" s="211"/>
      <c r="DU2" s="212"/>
      <c r="DV2" s="208" t="s">
        <v>53</v>
      </c>
      <c r="DW2" s="208"/>
      <c r="DX2" s="208"/>
      <c r="DY2" s="208" t="s">
        <v>54</v>
      </c>
      <c r="DZ2" s="208"/>
      <c r="EA2" s="208"/>
      <c r="EB2" s="208" t="s">
        <v>55</v>
      </c>
      <c r="EC2" s="208"/>
      <c r="ED2" s="208"/>
      <c r="EE2" s="208" t="s">
        <v>56</v>
      </c>
      <c r="EF2" s="208"/>
      <c r="EG2" s="208"/>
      <c r="EH2" s="208" t="s">
        <v>57</v>
      </c>
      <c r="EI2" s="208"/>
      <c r="EJ2" s="208"/>
      <c r="EK2" s="208" t="s">
        <v>58</v>
      </c>
      <c r="EL2" s="208"/>
      <c r="EM2" s="208"/>
      <c r="EN2" s="208" t="s">
        <v>59</v>
      </c>
      <c r="EO2" s="208"/>
      <c r="EP2" s="208"/>
      <c r="EQ2" s="208" t="s">
        <v>60</v>
      </c>
      <c r="ER2" s="208"/>
      <c r="ES2" s="208"/>
      <c r="ET2" s="208" t="s">
        <v>61</v>
      </c>
      <c r="EU2" s="208"/>
      <c r="EV2" s="208"/>
      <c r="EW2" s="208" t="s">
        <v>62</v>
      </c>
      <c r="EX2" s="208"/>
      <c r="EY2" s="208"/>
      <c r="EZ2" s="208" t="s">
        <v>63</v>
      </c>
      <c r="FA2" s="208"/>
      <c r="FB2" s="209"/>
      <c r="FC2" s="243" t="s">
        <v>64</v>
      </c>
      <c r="FD2" s="214" t="s">
        <v>65</v>
      </c>
      <c r="FE2" s="215"/>
      <c r="FF2" s="214" t="s">
        <v>66</v>
      </c>
      <c r="FG2" s="214"/>
      <c r="FH2" s="214"/>
      <c r="FI2" s="215"/>
      <c r="FJ2" s="219" t="s">
        <v>67</v>
      </c>
      <c r="FK2" s="219" t="s">
        <v>68</v>
      </c>
      <c r="FL2" s="219" t="s">
        <v>69</v>
      </c>
      <c r="FM2" s="245" t="s">
        <v>70</v>
      </c>
      <c r="FN2" s="148" t="s">
        <v>71</v>
      </c>
      <c r="FO2" s="224" t="s">
        <v>219</v>
      </c>
      <c r="FP2" s="226" t="s">
        <v>72</v>
      </c>
      <c r="FQ2" s="227"/>
      <c r="FR2" s="227"/>
      <c r="FS2" s="227"/>
      <c r="FT2" s="227"/>
      <c r="FU2" s="227"/>
      <c r="FV2" s="228"/>
      <c r="FW2" s="236" t="s">
        <v>73</v>
      </c>
      <c r="FX2" s="214" t="s">
        <v>74</v>
      </c>
      <c r="FY2" s="215"/>
      <c r="FZ2" s="245" t="s">
        <v>75</v>
      </c>
      <c r="GA2" s="245" t="s">
        <v>76</v>
      </c>
      <c r="GB2" s="214" t="s">
        <v>77</v>
      </c>
      <c r="GC2" s="215"/>
      <c r="GD2" s="245" t="s">
        <v>78</v>
      </c>
      <c r="GE2" s="236" t="s">
        <v>79</v>
      </c>
      <c r="GF2" s="238" t="s">
        <v>158</v>
      </c>
      <c r="GG2" s="219" t="s">
        <v>159</v>
      </c>
      <c r="GH2" s="219" t="s">
        <v>160</v>
      </c>
      <c r="GI2" s="219" t="s">
        <v>161</v>
      </c>
      <c r="GJ2" s="219" t="s">
        <v>162</v>
      </c>
      <c r="GK2" s="219" t="s">
        <v>163</v>
      </c>
      <c r="GL2" s="219" t="s">
        <v>164</v>
      </c>
      <c r="GM2" s="219" t="s">
        <v>165</v>
      </c>
      <c r="GN2" s="219" t="s">
        <v>166</v>
      </c>
      <c r="GO2" s="219" t="s">
        <v>167</v>
      </c>
      <c r="GP2" s="219" t="s">
        <v>168</v>
      </c>
      <c r="GQ2" s="219" t="s">
        <v>169</v>
      </c>
      <c r="GR2" s="219" t="s">
        <v>170</v>
      </c>
      <c r="GS2" s="219" t="s">
        <v>171</v>
      </c>
      <c r="GT2" s="219" t="s">
        <v>172</v>
      </c>
      <c r="GU2" s="219" t="s">
        <v>173</v>
      </c>
      <c r="GV2" s="219" t="s">
        <v>174</v>
      </c>
      <c r="GW2" s="219" t="s">
        <v>175</v>
      </c>
      <c r="GX2" s="219" t="s">
        <v>176</v>
      </c>
      <c r="GY2" s="219" t="s">
        <v>177</v>
      </c>
      <c r="GZ2" s="219" t="s">
        <v>178</v>
      </c>
      <c r="HA2" s="219" t="s">
        <v>179</v>
      </c>
      <c r="HB2" s="219" t="s">
        <v>180</v>
      </c>
      <c r="HC2" s="219" t="s">
        <v>181</v>
      </c>
      <c r="HD2" s="219" t="s">
        <v>182</v>
      </c>
      <c r="HE2" s="219" t="s">
        <v>183</v>
      </c>
      <c r="HF2" s="219" t="s">
        <v>184</v>
      </c>
      <c r="HG2" s="219" t="s">
        <v>185</v>
      </c>
      <c r="HH2" s="219" t="s">
        <v>186</v>
      </c>
      <c r="HI2" s="236" t="s">
        <v>187</v>
      </c>
      <c r="HJ2" s="216" t="s">
        <v>80</v>
      </c>
      <c r="HK2" s="214"/>
      <c r="HL2" s="214">
        <v>2009</v>
      </c>
      <c r="HM2" s="214"/>
      <c r="HN2" s="215">
        <v>2010</v>
      </c>
      <c r="HO2" s="217" t="s">
        <v>81</v>
      </c>
      <c r="HP2" s="218">
        <v>2011</v>
      </c>
    </row>
    <row r="3" spans="1:224" s="5" customFormat="1" ht="39" customHeight="1">
      <c r="A3" s="125"/>
      <c r="B3" s="235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37"/>
      <c r="N3" s="239"/>
      <c r="O3" s="140" t="s">
        <v>94</v>
      </c>
      <c r="P3" s="140" t="s">
        <v>95</v>
      </c>
      <c r="Q3" s="140" t="s">
        <v>96</v>
      </c>
      <c r="R3" s="140" t="s">
        <v>217</v>
      </c>
      <c r="S3" s="140" t="s">
        <v>97</v>
      </c>
      <c r="T3" s="140" t="s">
        <v>98</v>
      </c>
      <c r="U3" s="140" t="s">
        <v>99</v>
      </c>
      <c r="V3" s="140" t="s">
        <v>100</v>
      </c>
      <c r="W3" s="140" t="s">
        <v>101</v>
      </c>
      <c r="X3" s="140" t="s">
        <v>102</v>
      </c>
      <c r="Y3" s="140" t="s">
        <v>103</v>
      </c>
      <c r="Z3" s="140" t="s">
        <v>104</v>
      </c>
      <c r="AA3" s="140" t="s">
        <v>105</v>
      </c>
      <c r="AB3" s="140" t="s">
        <v>106</v>
      </c>
      <c r="AC3" s="140" t="s">
        <v>107</v>
      </c>
      <c r="AD3" s="140" t="s">
        <v>108</v>
      </c>
      <c r="AE3" s="140" t="s">
        <v>109</v>
      </c>
      <c r="AF3" s="140" t="s">
        <v>110</v>
      </c>
      <c r="AG3" s="141" t="s">
        <v>111</v>
      </c>
      <c r="AH3" s="140" t="s">
        <v>112</v>
      </c>
      <c r="AI3" s="140" t="s">
        <v>113</v>
      </c>
      <c r="AJ3" s="140" t="s">
        <v>114</v>
      </c>
      <c r="AK3" s="140" t="s">
        <v>115</v>
      </c>
      <c r="AL3" s="140" t="s">
        <v>116</v>
      </c>
      <c r="AM3" s="140" t="s">
        <v>117</v>
      </c>
      <c r="AN3" s="140" t="s">
        <v>118</v>
      </c>
      <c r="AO3" s="140" t="s">
        <v>119</v>
      </c>
      <c r="AP3" s="140" t="s">
        <v>120</v>
      </c>
      <c r="AQ3" s="141" t="s">
        <v>121</v>
      </c>
      <c r="AR3" s="140" t="s">
        <v>122</v>
      </c>
      <c r="AS3" s="140" t="s">
        <v>123</v>
      </c>
      <c r="AT3" s="140" t="s">
        <v>124</v>
      </c>
      <c r="AU3" s="140" t="s">
        <v>125</v>
      </c>
      <c r="AV3" s="140" t="s">
        <v>218</v>
      </c>
      <c r="AW3" s="140" t="s">
        <v>126</v>
      </c>
      <c r="AX3" s="140" t="s">
        <v>127</v>
      </c>
      <c r="AY3" s="140" t="s">
        <v>128</v>
      </c>
      <c r="AZ3" s="140" t="s">
        <v>129</v>
      </c>
      <c r="BA3" s="140" t="s">
        <v>130</v>
      </c>
      <c r="BB3" s="140" t="s">
        <v>131</v>
      </c>
      <c r="BC3" s="140" t="s">
        <v>132</v>
      </c>
      <c r="BD3" s="141" t="s">
        <v>133</v>
      </c>
      <c r="BE3" s="141" t="s">
        <v>134</v>
      </c>
      <c r="BF3" s="140" t="s">
        <v>135</v>
      </c>
      <c r="BG3" s="140" t="s">
        <v>136</v>
      </c>
      <c r="BH3" s="140" t="s">
        <v>137</v>
      </c>
      <c r="BI3" s="141" t="s">
        <v>138</v>
      </c>
      <c r="BJ3" s="199"/>
      <c r="BK3" s="199"/>
      <c r="BL3" s="200"/>
      <c r="BM3" s="199"/>
      <c r="BN3" s="172">
        <v>1910</v>
      </c>
      <c r="BO3" s="172">
        <v>1921</v>
      </c>
      <c r="BP3" s="172">
        <v>1930</v>
      </c>
      <c r="BQ3" s="172">
        <v>1950</v>
      </c>
      <c r="BR3" s="172">
        <v>1961</v>
      </c>
      <c r="BS3" s="172">
        <v>1970</v>
      </c>
      <c r="BT3" s="172">
        <v>1980</v>
      </c>
      <c r="BU3" s="172">
        <v>1991</v>
      </c>
      <c r="BV3" s="172">
        <v>2001</v>
      </c>
      <c r="BW3" s="168">
        <v>2011</v>
      </c>
      <c r="BX3" s="172">
        <v>2001</v>
      </c>
      <c r="BY3" s="172">
        <v>2002</v>
      </c>
      <c r="BZ3" s="172">
        <v>2003</v>
      </c>
      <c r="CA3" s="172">
        <v>2004</v>
      </c>
      <c r="CB3" s="172">
        <v>2005</v>
      </c>
      <c r="CC3" s="172">
        <v>2006</v>
      </c>
      <c r="CD3" s="172">
        <v>2007</v>
      </c>
      <c r="CE3" s="172">
        <v>2008</v>
      </c>
      <c r="CF3" s="172">
        <v>2009</v>
      </c>
      <c r="CG3" s="172">
        <v>2010</v>
      </c>
      <c r="CH3" s="172">
        <v>2011</v>
      </c>
      <c r="CI3" s="168">
        <v>2012</v>
      </c>
      <c r="CJ3" s="172">
        <v>2001</v>
      </c>
      <c r="CK3" s="172">
        <v>2002</v>
      </c>
      <c r="CL3" s="172">
        <v>2003</v>
      </c>
      <c r="CM3" s="172">
        <v>2004</v>
      </c>
      <c r="CN3" s="172">
        <v>2005</v>
      </c>
      <c r="CO3" s="172">
        <v>2006</v>
      </c>
      <c r="CP3" s="172">
        <v>2007</v>
      </c>
      <c r="CQ3" s="172">
        <v>2008</v>
      </c>
      <c r="CR3" s="172">
        <v>2009</v>
      </c>
      <c r="CS3" s="172">
        <v>2010</v>
      </c>
      <c r="CT3" s="172">
        <v>2011</v>
      </c>
      <c r="CU3" s="168">
        <v>2012</v>
      </c>
      <c r="CV3" s="172" t="s">
        <v>202</v>
      </c>
      <c r="CW3" s="172" t="s">
        <v>203</v>
      </c>
      <c r="CX3" s="168" t="s">
        <v>204</v>
      </c>
      <c r="CY3" s="171" t="s">
        <v>226</v>
      </c>
      <c r="CZ3" s="171" t="s">
        <v>227</v>
      </c>
      <c r="DA3" s="171" t="s">
        <v>228</v>
      </c>
      <c r="DB3" s="170" t="s">
        <v>229</v>
      </c>
      <c r="DC3" s="171" t="s">
        <v>226</v>
      </c>
      <c r="DD3" s="171" t="s">
        <v>227</v>
      </c>
      <c r="DE3" s="171" t="s">
        <v>228</v>
      </c>
      <c r="DF3" s="170" t="s">
        <v>229</v>
      </c>
      <c r="DG3" s="173">
        <v>2001</v>
      </c>
      <c r="DH3" s="173">
        <v>2002</v>
      </c>
      <c r="DI3" s="173">
        <v>2003</v>
      </c>
      <c r="DJ3" s="173">
        <v>2004</v>
      </c>
      <c r="DK3" s="173">
        <v>2005</v>
      </c>
      <c r="DL3" s="173">
        <v>2006</v>
      </c>
      <c r="DM3" s="173">
        <v>2007</v>
      </c>
      <c r="DN3" s="173">
        <v>2008</v>
      </c>
      <c r="DO3" s="173">
        <v>2009</v>
      </c>
      <c r="DP3" s="173">
        <v>2010</v>
      </c>
      <c r="DQ3" s="173">
        <v>2011</v>
      </c>
      <c r="DR3" s="169">
        <v>2012</v>
      </c>
      <c r="DS3" s="140" t="s">
        <v>93</v>
      </c>
      <c r="DT3" s="140" t="s">
        <v>5</v>
      </c>
      <c r="DU3" s="142" t="s">
        <v>6</v>
      </c>
      <c r="DV3" s="140" t="s">
        <v>93</v>
      </c>
      <c r="DW3" s="140" t="s">
        <v>5</v>
      </c>
      <c r="DX3" s="142" t="s">
        <v>6</v>
      </c>
      <c r="DY3" s="140" t="s">
        <v>93</v>
      </c>
      <c r="DZ3" s="140" t="s">
        <v>5</v>
      </c>
      <c r="EA3" s="142" t="s">
        <v>6</v>
      </c>
      <c r="EB3" s="140" t="s">
        <v>93</v>
      </c>
      <c r="EC3" s="140" t="s">
        <v>5</v>
      </c>
      <c r="ED3" s="142" t="s">
        <v>6</v>
      </c>
      <c r="EE3" s="140" t="s">
        <v>93</v>
      </c>
      <c r="EF3" s="140" t="s">
        <v>5</v>
      </c>
      <c r="EG3" s="142" t="s">
        <v>6</v>
      </c>
      <c r="EH3" s="140" t="s">
        <v>93</v>
      </c>
      <c r="EI3" s="140" t="s">
        <v>5</v>
      </c>
      <c r="EJ3" s="142" t="s">
        <v>6</v>
      </c>
      <c r="EK3" s="140" t="s">
        <v>93</v>
      </c>
      <c r="EL3" s="140" t="s">
        <v>5</v>
      </c>
      <c r="EM3" s="142" t="s">
        <v>6</v>
      </c>
      <c r="EN3" s="140" t="s">
        <v>93</v>
      </c>
      <c r="EO3" s="140" t="s">
        <v>139</v>
      </c>
      <c r="EP3" s="142" t="s">
        <v>6</v>
      </c>
      <c r="EQ3" s="140" t="s">
        <v>93</v>
      </c>
      <c r="ER3" s="140" t="s">
        <v>139</v>
      </c>
      <c r="ES3" s="142" t="s">
        <v>6</v>
      </c>
      <c r="ET3" s="140" t="s">
        <v>93</v>
      </c>
      <c r="EU3" s="140" t="s">
        <v>139</v>
      </c>
      <c r="EV3" s="142" t="s">
        <v>6</v>
      </c>
      <c r="EW3" s="140" t="s">
        <v>93</v>
      </c>
      <c r="EX3" s="140" t="s">
        <v>139</v>
      </c>
      <c r="EY3" s="142" t="s">
        <v>6</v>
      </c>
      <c r="EZ3" s="140" t="s">
        <v>93</v>
      </c>
      <c r="FA3" s="140" t="s">
        <v>140</v>
      </c>
      <c r="FB3" s="141" t="s">
        <v>141</v>
      </c>
      <c r="FC3" s="244"/>
      <c r="FD3" s="147" t="s">
        <v>142</v>
      </c>
      <c r="FE3" s="153" t="s">
        <v>143</v>
      </c>
      <c r="FF3" s="140" t="s">
        <v>144</v>
      </c>
      <c r="FG3" s="140" t="s">
        <v>145</v>
      </c>
      <c r="FH3" s="140" t="s">
        <v>146</v>
      </c>
      <c r="FI3" s="142" t="s">
        <v>147</v>
      </c>
      <c r="FJ3" s="220"/>
      <c r="FK3" s="220"/>
      <c r="FL3" s="220"/>
      <c r="FM3" s="246"/>
      <c r="FN3" s="149"/>
      <c r="FO3" s="225"/>
      <c r="FP3" s="140" t="s">
        <v>148</v>
      </c>
      <c r="FQ3" s="140" t="s">
        <v>149</v>
      </c>
      <c r="FR3" s="140" t="s">
        <v>150</v>
      </c>
      <c r="FS3" s="140" t="s">
        <v>151</v>
      </c>
      <c r="FT3" s="140" t="s">
        <v>152</v>
      </c>
      <c r="FU3" s="140" t="s">
        <v>153</v>
      </c>
      <c r="FV3" s="142" t="s">
        <v>154</v>
      </c>
      <c r="FW3" s="237"/>
      <c r="FX3" s="139" t="s">
        <v>93</v>
      </c>
      <c r="FY3" s="155" t="s">
        <v>155</v>
      </c>
      <c r="FZ3" s="246"/>
      <c r="GA3" s="246"/>
      <c r="GB3" s="128" t="s">
        <v>156</v>
      </c>
      <c r="GC3" s="156" t="s">
        <v>157</v>
      </c>
      <c r="GD3" s="246"/>
      <c r="GE3" s="237"/>
      <c r="GF3" s="239"/>
      <c r="GG3" s="220"/>
      <c r="GH3" s="220"/>
      <c r="GI3" s="220"/>
      <c r="GJ3" s="220"/>
      <c r="GK3" s="220"/>
      <c r="GL3" s="220"/>
      <c r="GM3" s="220"/>
      <c r="GN3" s="220"/>
      <c r="GO3" s="220"/>
      <c r="GP3" s="220"/>
      <c r="GQ3" s="220"/>
      <c r="GR3" s="220"/>
      <c r="GS3" s="220"/>
      <c r="GT3" s="220"/>
      <c r="GU3" s="220"/>
      <c r="GV3" s="220"/>
      <c r="GW3" s="220"/>
      <c r="GX3" s="220"/>
      <c r="GY3" s="220"/>
      <c r="GZ3" s="220"/>
      <c r="HA3" s="220"/>
      <c r="HB3" s="220"/>
      <c r="HC3" s="220"/>
      <c r="HD3" s="220"/>
      <c r="HE3" s="220"/>
      <c r="HF3" s="220"/>
      <c r="HG3" s="220"/>
      <c r="HH3" s="220"/>
      <c r="HI3" s="237"/>
      <c r="HJ3" s="126">
        <v>2008</v>
      </c>
      <c r="HK3" s="126">
        <v>2009</v>
      </c>
      <c r="HL3" s="126">
        <v>2010</v>
      </c>
      <c r="HM3" s="126">
        <v>2011</v>
      </c>
      <c r="HN3" s="158">
        <v>2012</v>
      </c>
      <c r="HO3" s="126" t="s">
        <v>188</v>
      </c>
      <c r="HP3" s="126" t="s">
        <v>189</v>
      </c>
    </row>
    <row r="4" spans="1:224" s="6" customFormat="1">
      <c r="A4" s="122" t="s">
        <v>7</v>
      </c>
      <c r="B4" s="129">
        <v>611</v>
      </c>
      <c r="C4" s="130">
        <v>446</v>
      </c>
      <c r="D4" s="130">
        <v>0</v>
      </c>
      <c r="E4" s="130">
        <v>0</v>
      </c>
      <c r="F4" s="130">
        <v>25</v>
      </c>
      <c r="G4" s="130">
        <v>2</v>
      </c>
      <c r="H4" s="130">
        <v>18</v>
      </c>
      <c r="I4" s="130">
        <v>491</v>
      </c>
      <c r="J4" s="130">
        <v>2</v>
      </c>
      <c r="K4" s="130">
        <v>7</v>
      </c>
      <c r="L4" s="130">
        <v>19</v>
      </c>
      <c r="M4" s="135">
        <v>91</v>
      </c>
      <c r="N4" s="130">
        <v>303</v>
      </c>
      <c r="O4" s="130">
        <v>20</v>
      </c>
      <c r="P4" s="130">
        <v>60</v>
      </c>
      <c r="Q4" s="130">
        <v>56</v>
      </c>
      <c r="R4" s="131">
        <v>54</v>
      </c>
      <c r="S4" s="131">
        <v>12</v>
      </c>
      <c r="T4" s="131">
        <v>15</v>
      </c>
      <c r="U4" s="131">
        <v>3</v>
      </c>
      <c r="V4" s="131">
        <v>1</v>
      </c>
      <c r="W4" s="131">
        <v>4</v>
      </c>
      <c r="X4" s="127">
        <v>23</v>
      </c>
      <c r="Y4" s="127">
        <v>0</v>
      </c>
      <c r="Z4" s="131">
        <v>5</v>
      </c>
      <c r="AA4" s="131">
        <v>5</v>
      </c>
      <c r="AB4" s="131">
        <v>7</v>
      </c>
      <c r="AC4" s="131">
        <v>8</v>
      </c>
      <c r="AD4" s="127">
        <v>23</v>
      </c>
      <c r="AE4" s="127">
        <v>0</v>
      </c>
      <c r="AF4" s="127">
        <v>0</v>
      </c>
      <c r="AG4" s="136">
        <v>7</v>
      </c>
      <c r="AH4" s="131">
        <v>3</v>
      </c>
      <c r="AI4" s="131">
        <v>1</v>
      </c>
      <c r="AJ4" s="131">
        <v>28</v>
      </c>
      <c r="AK4" s="131">
        <v>0</v>
      </c>
      <c r="AL4" s="131">
        <v>0</v>
      </c>
      <c r="AM4" s="131">
        <v>228</v>
      </c>
      <c r="AN4" s="131">
        <v>0</v>
      </c>
      <c r="AO4" s="131">
        <v>9</v>
      </c>
      <c r="AP4" s="131">
        <v>8</v>
      </c>
      <c r="AQ4" s="136">
        <v>26</v>
      </c>
      <c r="AR4" s="131">
        <v>1</v>
      </c>
      <c r="AS4" s="131">
        <v>0</v>
      </c>
      <c r="AT4" s="131">
        <v>0</v>
      </c>
      <c r="AU4" s="131">
        <v>0</v>
      </c>
      <c r="AV4" s="131">
        <v>1</v>
      </c>
      <c r="AW4" s="131">
        <v>0</v>
      </c>
      <c r="AX4" s="131">
        <v>1</v>
      </c>
      <c r="AY4" s="131">
        <v>0</v>
      </c>
      <c r="AZ4" s="131">
        <v>0</v>
      </c>
      <c r="BA4" s="131">
        <v>1</v>
      </c>
      <c r="BB4" s="131">
        <v>1</v>
      </c>
      <c r="BC4" s="131">
        <v>0</v>
      </c>
      <c r="BD4" s="136">
        <v>0</v>
      </c>
      <c r="BE4" s="136">
        <v>0</v>
      </c>
      <c r="BF4" s="131">
        <v>611</v>
      </c>
      <c r="BG4" s="131">
        <v>2</v>
      </c>
      <c r="BH4" s="131">
        <v>2</v>
      </c>
      <c r="BI4" s="136">
        <v>2</v>
      </c>
      <c r="BJ4" s="167">
        <v>1531</v>
      </c>
      <c r="BK4" s="174">
        <v>611</v>
      </c>
      <c r="BL4" s="164">
        <f t="shared" ref="BL4:BL31" si="0">BK4*0.01</f>
        <v>6.11</v>
      </c>
      <c r="BM4" s="160">
        <f t="shared" ref="BM4:BM31" si="1">BJ4/BL4</f>
        <v>250.57283142389525</v>
      </c>
      <c r="BN4" s="162">
        <v>1318</v>
      </c>
      <c r="BO4" s="162">
        <v>1301</v>
      </c>
      <c r="BP4" s="162">
        <v>1460</v>
      </c>
      <c r="BQ4" s="162">
        <v>1356</v>
      </c>
      <c r="BR4" s="162">
        <v>1354</v>
      </c>
      <c r="BS4" s="162">
        <v>1235</v>
      </c>
      <c r="BT4" s="162">
        <v>1247</v>
      </c>
      <c r="BU4" s="162">
        <v>1270</v>
      </c>
      <c r="BV4" s="162">
        <v>1395</v>
      </c>
      <c r="BW4" s="161">
        <v>1540</v>
      </c>
      <c r="BX4" s="162">
        <v>689</v>
      </c>
      <c r="BY4" s="162">
        <v>694</v>
      </c>
      <c r="BZ4" s="162">
        <v>712</v>
      </c>
      <c r="CA4" s="162">
        <v>725</v>
      </c>
      <c r="CB4" s="162">
        <v>730</v>
      </c>
      <c r="CC4" s="162">
        <v>733</v>
      </c>
      <c r="CD4" s="162">
        <v>738</v>
      </c>
      <c r="CE4" s="162">
        <v>751</v>
      </c>
      <c r="CF4" s="162">
        <v>766</v>
      </c>
      <c r="CG4" s="162">
        <v>777</v>
      </c>
      <c r="CH4" s="162">
        <v>760</v>
      </c>
      <c r="CI4" s="161">
        <v>756</v>
      </c>
      <c r="CJ4" s="162">
        <v>698</v>
      </c>
      <c r="CK4" s="162">
        <v>725</v>
      </c>
      <c r="CL4" s="162">
        <v>732</v>
      </c>
      <c r="CM4" s="162">
        <v>738</v>
      </c>
      <c r="CN4" s="162">
        <v>751</v>
      </c>
      <c r="CO4" s="162">
        <v>744</v>
      </c>
      <c r="CP4" s="162">
        <v>754</v>
      </c>
      <c r="CQ4" s="162">
        <v>757</v>
      </c>
      <c r="CR4" s="162">
        <v>767</v>
      </c>
      <c r="CS4" s="162">
        <v>768</v>
      </c>
      <c r="CT4" s="162">
        <v>780</v>
      </c>
      <c r="CU4" s="161">
        <v>775</v>
      </c>
      <c r="CV4" s="162">
        <v>241</v>
      </c>
      <c r="CW4" s="162">
        <v>1080</v>
      </c>
      <c r="CX4" s="161">
        <v>210</v>
      </c>
      <c r="CY4" s="163">
        <v>24.887285843101893</v>
      </c>
      <c r="CZ4" s="163">
        <v>50.495942290351671</v>
      </c>
      <c r="DA4" s="163">
        <v>20.018034265103697</v>
      </c>
      <c r="DB4" s="160">
        <v>4.5987376014427408</v>
      </c>
      <c r="DC4" s="163">
        <v>20.965058236272878</v>
      </c>
      <c r="DD4" s="163">
        <v>44.841930116472547</v>
      </c>
      <c r="DE4" s="163">
        <v>26.123128119800334</v>
      </c>
      <c r="DF4" s="160">
        <v>8.0698835274542429</v>
      </c>
      <c r="DG4" s="178">
        <v>227.00490998363338</v>
      </c>
      <c r="DH4" s="178">
        <v>232.24222585924713</v>
      </c>
      <c r="DI4" s="178">
        <v>236.33387888707037</v>
      </c>
      <c r="DJ4" s="178">
        <v>239.44353518821603</v>
      </c>
      <c r="DK4" s="178">
        <v>242.38952536824877</v>
      </c>
      <c r="DL4" s="178">
        <v>241.73486088379704</v>
      </c>
      <c r="DM4" s="178">
        <v>244.18985270049097</v>
      </c>
      <c r="DN4" s="178">
        <v>246.80851063829786</v>
      </c>
      <c r="DO4" s="178">
        <v>250.9001636661211</v>
      </c>
      <c r="DP4" s="178">
        <v>252.86415711947626</v>
      </c>
      <c r="DQ4" s="178">
        <v>252.04582651391161</v>
      </c>
      <c r="DR4" s="179">
        <v>250.57283142389525</v>
      </c>
      <c r="DS4" s="131">
        <v>15</v>
      </c>
      <c r="DT4" s="131">
        <v>7</v>
      </c>
      <c r="DU4" s="143">
        <v>8</v>
      </c>
      <c r="DV4" s="131">
        <v>15</v>
      </c>
      <c r="DW4" s="131">
        <v>6</v>
      </c>
      <c r="DX4" s="143">
        <v>9</v>
      </c>
      <c r="DY4" s="127">
        <v>-3</v>
      </c>
      <c r="DZ4" s="127">
        <v>-1</v>
      </c>
      <c r="EA4" s="145">
        <v>-2</v>
      </c>
      <c r="EB4" s="131">
        <v>39</v>
      </c>
      <c r="EC4" s="131">
        <v>20</v>
      </c>
      <c r="ED4" s="143">
        <v>19</v>
      </c>
      <c r="EE4" s="131">
        <v>45</v>
      </c>
      <c r="EF4" s="131">
        <v>23</v>
      </c>
      <c r="EG4" s="143">
        <v>22</v>
      </c>
      <c r="EH4" s="131">
        <v>-6</v>
      </c>
      <c r="EI4" s="131">
        <v>-3</v>
      </c>
      <c r="EJ4" s="143">
        <v>-3</v>
      </c>
      <c r="EK4" s="131">
        <v>-9</v>
      </c>
      <c r="EL4" s="131">
        <v>-4</v>
      </c>
      <c r="EM4" s="143">
        <v>-5</v>
      </c>
      <c r="EN4" s="131">
        <v>1531</v>
      </c>
      <c r="EO4" s="131">
        <v>756</v>
      </c>
      <c r="EP4" s="143">
        <v>775</v>
      </c>
      <c r="EQ4" s="131">
        <v>241</v>
      </c>
      <c r="ER4" s="131">
        <v>117</v>
      </c>
      <c r="ES4" s="143">
        <v>124</v>
      </c>
      <c r="ET4" s="131">
        <v>1080</v>
      </c>
      <c r="EU4" s="131">
        <v>555</v>
      </c>
      <c r="EV4" s="143">
        <v>525</v>
      </c>
      <c r="EW4" s="131">
        <v>210</v>
      </c>
      <c r="EX4" s="131">
        <v>84</v>
      </c>
      <c r="EY4" s="143">
        <v>126</v>
      </c>
      <c r="EZ4" s="130">
        <v>1547</v>
      </c>
      <c r="FA4" s="130">
        <v>767</v>
      </c>
      <c r="FB4" s="135">
        <v>780</v>
      </c>
      <c r="FC4" s="150">
        <v>1</v>
      </c>
      <c r="FD4" s="130">
        <v>0</v>
      </c>
      <c r="FE4" s="154">
        <v>1</v>
      </c>
      <c r="FF4" s="130">
        <v>0</v>
      </c>
      <c r="FG4" s="130">
        <v>0</v>
      </c>
      <c r="FH4" s="130">
        <v>0</v>
      </c>
      <c r="FI4" s="154">
        <v>0</v>
      </c>
      <c r="FJ4" s="130">
        <v>0</v>
      </c>
      <c r="FK4" s="130">
        <v>0</v>
      </c>
      <c r="FL4" s="130">
        <v>0</v>
      </c>
      <c r="FM4" s="154">
        <v>0</v>
      </c>
      <c r="FN4" s="135">
        <v>0</v>
      </c>
      <c r="FO4" s="154">
        <v>0</v>
      </c>
      <c r="FP4" s="130">
        <v>0</v>
      </c>
      <c r="FQ4" s="130">
        <v>0</v>
      </c>
      <c r="FR4" s="130">
        <v>0</v>
      </c>
      <c r="FS4" s="130">
        <v>0</v>
      </c>
      <c r="FT4" s="130">
        <v>0</v>
      </c>
      <c r="FU4" s="130">
        <v>0</v>
      </c>
      <c r="FV4" s="154">
        <v>0</v>
      </c>
      <c r="FW4" s="135">
        <v>1</v>
      </c>
      <c r="FX4" s="130">
        <v>1</v>
      </c>
      <c r="FY4" s="154">
        <v>0</v>
      </c>
      <c r="FZ4" s="154">
        <v>2</v>
      </c>
      <c r="GA4" s="154">
        <v>2</v>
      </c>
      <c r="GB4" s="130">
        <v>0</v>
      </c>
      <c r="GC4" s="154">
        <v>0</v>
      </c>
      <c r="GD4" s="154">
        <v>0</v>
      </c>
      <c r="GE4" s="135">
        <v>0</v>
      </c>
      <c r="GF4" s="130">
        <v>0</v>
      </c>
      <c r="GG4" s="130">
        <v>0</v>
      </c>
      <c r="GH4" s="130">
        <v>0</v>
      </c>
      <c r="GI4" s="130">
        <v>0</v>
      </c>
      <c r="GJ4" s="130">
        <v>0</v>
      </c>
      <c r="GK4" s="130">
        <v>0</v>
      </c>
      <c r="GL4" s="130">
        <v>0</v>
      </c>
      <c r="GM4" s="130">
        <v>0</v>
      </c>
      <c r="GN4" s="130">
        <v>0</v>
      </c>
      <c r="GO4" s="130">
        <v>0</v>
      </c>
      <c r="GP4" s="130">
        <v>1</v>
      </c>
      <c r="GQ4" s="130">
        <v>0</v>
      </c>
      <c r="GR4" s="130">
        <v>1</v>
      </c>
      <c r="GS4" s="130">
        <v>0</v>
      </c>
      <c r="GT4" s="130">
        <v>1</v>
      </c>
      <c r="GU4" s="130">
        <v>0</v>
      </c>
      <c r="GV4" s="130">
        <v>0</v>
      </c>
      <c r="GW4" s="130">
        <v>0</v>
      </c>
      <c r="GX4" s="130">
        <v>1</v>
      </c>
      <c r="GY4" s="130">
        <v>2</v>
      </c>
      <c r="GZ4" s="130">
        <v>0</v>
      </c>
      <c r="HA4" s="130">
        <v>0</v>
      </c>
      <c r="HB4" s="130">
        <v>1</v>
      </c>
      <c r="HC4" s="130">
        <v>0</v>
      </c>
      <c r="HD4" s="130">
        <v>0</v>
      </c>
      <c r="HE4" s="130">
        <v>0</v>
      </c>
      <c r="HF4" s="130">
        <v>0</v>
      </c>
      <c r="HG4" s="130">
        <v>0</v>
      </c>
      <c r="HH4" s="130">
        <v>0</v>
      </c>
      <c r="HI4" s="135">
        <v>0</v>
      </c>
      <c r="HJ4" s="130">
        <v>0</v>
      </c>
      <c r="HK4" s="130">
        <v>0</v>
      </c>
      <c r="HL4" s="130">
        <v>0</v>
      </c>
      <c r="HM4" s="130">
        <v>0</v>
      </c>
      <c r="HN4" s="154">
        <v>0</v>
      </c>
      <c r="HO4" s="130"/>
      <c r="HP4" s="130"/>
    </row>
    <row r="5" spans="1:224">
      <c r="A5" s="122" t="s">
        <v>9</v>
      </c>
      <c r="B5" s="131">
        <v>797</v>
      </c>
      <c r="C5" s="131">
        <v>680</v>
      </c>
      <c r="D5" s="131">
        <v>0</v>
      </c>
      <c r="E5" s="131">
        <v>0</v>
      </c>
      <c r="F5" s="131">
        <v>25</v>
      </c>
      <c r="G5" s="131">
        <v>3</v>
      </c>
      <c r="H5" s="131">
        <v>2</v>
      </c>
      <c r="I5" s="131">
        <v>709</v>
      </c>
      <c r="J5" s="131">
        <v>4</v>
      </c>
      <c r="K5" s="131">
        <v>13</v>
      </c>
      <c r="L5" s="131">
        <v>14</v>
      </c>
      <c r="M5" s="136">
        <v>57</v>
      </c>
      <c r="N5" s="131">
        <v>112</v>
      </c>
      <c r="O5" s="131">
        <v>7</v>
      </c>
      <c r="P5" s="131">
        <v>13</v>
      </c>
      <c r="Q5" s="131">
        <v>28</v>
      </c>
      <c r="R5" s="131">
        <v>19</v>
      </c>
      <c r="S5" s="131">
        <v>4</v>
      </c>
      <c r="T5" s="131">
        <v>7</v>
      </c>
      <c r="U5" s="127">
        <v>0</v>
      </c>
      <c r="V5" s="131">
        <v>2</v>
      </c>
      <c r="W5" s="127">
        <v>0</v>
      </c>
      <c r="X5" s="131">
        <v>10</v>
      </c>
      <c r="Y5" s="131">
        <v>1</v>
      </c>
      <c r="Z5" s="131">
        <v>2</v>
      </c>
      <c r="AA5" s="131">
        <v>2</v>
      </c>
      <c r="AB5" s="127">
        <v>0</v>
      </c>
      <c r="AC5" s="131">
        <v>2</v>
      </c>
      <c r="AD5" s="127">
        <v>11</v>
      </c>
      <c r="AE5" s="127">
        <v>0</v>
      </c>
      <c r="AF5" s="127">
        <v>0</v>
      </c>
      <c r="AG5" s="136">
        <v>4</v>
      </c>
      <c r="AH5" s="131">
        <v>2</v>
      </c>
      <c r="AI5" s="127">
        <v>0</v>
      </c>
      <c r="AJ5" s="131">
        <v>2</v>
      </c>
      <c r="AK5" s="127">
        <v>0</v>
      </c>
      <c r="AL5" s="127">
        <v>0</v>
      </c>
      <c r="AM5" s="127">
        <v>93</v>
      </c>
      <c r="AN5" s="127">
        <v>0</v>
      </c>
      <c r="AO5" s="131">
        <v>1</v>
      </c>
      <c r="AP5" s="131">
        <v>2</v>
      </c>
      <c r="AQ5" s="122">
        <v>12</v>
      </c>
      <c r="AR5" s="131">
        <v>1</v>
      </c>
      <c r="AS5" s="127">
        <v>0</v>
      </c>
      <c r="AT5" s="127">
        <v>0</v>
      </c>
      <c r="AU5" s="127">
        <v>0</v>
      </c>
      <c r="AV5" s="131">
        <v>1</v>
      </c>
      <c r="AW5" s="127">
        <v>0</v>
      </c>
      <c r="AX5" s="131">
        <v>1</v>
      </c>
      <c r="AY5" s="127">
        <v>0</v>
      </c>
      <c r="AZ5" s="127">
        <v>0</v>
      </c>
      <c r="BA5" s="131">
        <v>2</v>
      </c>
      <c r="BB5" s="131">
        <v>1</v>
      </c>
      <c r="BC5" s="127">
        <v>0</v>
      </c>
      <c r="BD5" s="122">
        <v>0</v>
      </c>
      <c r="BE5" s="122">
        <v>0</v>
      </c>
      <c r="BF5" s="127">
        <v>797</v>
      </c>
      <c r="BG5" s="131">
        <v>1</v>
      </c>
      <c r="BH5" s="131">
        <v>1</v>
      </c>
      <c r="BI5" s="136">
        <v>1</v>
      </c>
      <c r="BJ5" s="167">
        <v>870</v>
      </c>
      <c r="BK5" s="174">
        <v>797</v>
      </c>
      <c r="BL5" s="164">
        <f t="shared" si="0"/>
        <v>7.97</v>
      </c>
      <c r="BM5" s="160">
        <f t="shared" si="1"/>
        <v>109.15934755332498</v>
      </c>
      <c r="BN5" s="162">
        <v>1337</v>
      </c>
      <c r="BO5" s="162">
        <v>1177</v>
      </c>
      <c r="BP5" s="162">
        <v>1257</v>
      </c>
      <c r="BQ5" s="162">
        <v>1026</v>
      </c>
      <c r="BR5" s="162">
        <v>1094</v>
      </c>
      <c r="BS5" s="162">
        <v>993</v>
      </c>
      <c r="BT5" s="162">
        <v>909</v>
      </c>
      <c r="BU5" s="162">
        <v>792</v>
      </c>
      <c r="BV5" s="162">
        <v>786</v>
      </c>
      <c r="BW5" s="161">
        <v>844</v>
      </c>
      <c r="BX5" s="165">
        <v>397</v>
      </c>
      <c r="BY5" s="162">
        <v>397</v>
      </c>
      <c r="BZ5" s="162">
        <v>403</v>
      </c>
      <c r="CA5" s="162">
        <v>420</v>
      </c>
      <c r="CB5" s="162">
        <v>423</v>
      </c>
      <c r="CC5" s="162">
        <v>424</v>
      </c>
      <c r="CD5" s="162">
        <v>423</v>
      </c>
      <c r="CE5" s="162">
        <v>424</v>
      </c>
      <c r="CF5" s="162">
        <v>437</v>
      </c>
      <c r="CG5" s="162">
        <v>443</v>
      </c>
      <c r="CH5" s="162">
        <v>417</v>
      </c>
      <c r="CI5" s="161">
        <v>431</v>
      </c>
      <c r="CJ5" s="165">
        <v>404</v>
      </c>
      <c r="CK5" s="162">
        <v>412</v>
      </c>
      <c r="CL5" s="162">
        <v>414</v>
      </c>
      <c r="CM5" s="162">
        <v>426</v>
      </c>
      <c r="CN5" s="162">
        <v>438</v>
      </c>
      <c r="CO5" s="162">
        <v>439</v>
      </c>
      <c r="CP5" s="162">
        <v>444</v>
      </c>
      <c r="CQ5" s="162">
        <v>444</v>
      </c>
      <c r="CR5" s="162">
        <v>441</v>
      </c>
      <c r="CS5" s="162">
        <v>444</v>
      </c>
      <c r="CT5" s="162">
        <v>427</v>
      </c>
      <c r="CU5" s="161">
        <v>439</v>
      </c>
      <c r="CV5" s="162">
        <v>174</v>
      </c>
      <c r="CW5" s="162">
        <v>585</v>
      </c>
      <c r="CX5" s="161">
        <v>111</v>
      </c>
      <c r="CY5" s="163">
        <v>37.304075235109721</v>
      </c>
      <c r="CZ5" s="163">
        <v>45.768025078369909</v>
      </c>
      <c r="DA5" s="163">
        <v>14.576802507836991</v>
      </c>
      <c r="DB5" s="160">
        <v>2.3510971786833856</v>
      </c>
      <c r="DC5" s="163">
        <v>34.223706176961606</v>
      </c>
      <c r="DD5" s="163">
        <v>40.901502504173621</v>
      </c>
      <c r="DE5" s="163">
        <v>20.033388981636062</v>
      </c>
      <c r="DF5" s="160">
        <v>4.8414023372287147</v>
      </c>
      <c r="DG5" s="178">
        <v>100.62814070351759</v>
      </c>
      <c r="DH5" s="178">
        <v>101.63316582914572</v>
      </c>
      <c r="DI5" s="178">
        <v>102.63819095477388</v>
      </c>
      <c r="DJ5" s="178">
        <v>106.28140703517587</v>
      </c>
      <c r="DK5" s="178">
        <v>108.16582914572864</v>
      </c>
      <c r="DL5" s="178">
        <v>108.41708542713567</v>
      </c>
      <c r="DM5" s="178">
        <v>108.91959798994975</v>
      </c>
      <c r="DN5" s="178">
        <v>109.04522613065326</v>
      </c>
      <c r="DO5" s="178">
        <v>110.30150753768844</v>
      </c>
      <c r="DP5" s="178">
        <v>111.29234629861983</v>
      </c>
      <c r="DQ5" s="178">
        <v>105.89711417816814</v>
      </c>
      <c r="DR5" s="179">
        <v>109.15934755332498</v>
      </c>
      <c r="DS5" s="131">
        <v>18</v>
      </c>
      <c r="DT5" s="131">
        <v>9</v>
      </c>
      <c r="DU5" s="143">
        <v>9</v>
      </c>
      <c r="DV5" s="131">
        <v>8</v>
      </c>
      <c r="DW5" s="131">
        <v>2</v>
      </c>
      <c r="DX5" s="143">
        <v>6</v>
      </c>
      <c r="DY5" s="131">
        <v>11</v>
      </c>
      <c r="DZ5" s="131">
        <v>6</v>
      </c>
      <c r="EA5" s="143">
        <v>5</v>
      </c>
      <c r="EB5" s="131">
        <v>38</v>
      </c>
      <c r="EC5" s="131">
        <v>18</v>
      </c>
      <c r="ED5" s="143">
        <v>20</v>
      </c>
      <c r="EE5" s="131">
        <v>23</v>
      </c>
      <c r="EF5" s="131">
        <v>10</v>
      </c>
      <c r="EG5" s="143">
        <v>13</v>
      </c>
      <c r="EH5" s="131">
        <v>15</v>
      </c>
      <c r="EI5" s="131">
        <v>8</v>
      </c>
      <c r="EJ5" s="143">
        <v>7</v>
      </c>
      <c r="EK5" s="131">
        <v>26</v>
      </c>
      <c r="EL5" s="131">
        <v>14</v>
      </c>
      <c r="EM5" s="143">
        <v>12</v>
      </c>
      <c r="EN5" s="131">
        <v>870</v>
      </c>
      <c r="EO5" s="131">
        <v>431</v>
      </c>
      <c r="EP5" s="143">
        <v>439</v>
      </c>
      <c r="EQ5" s="131">
        <v>174</v>
      </c>
      <c r="ER5" s="131">
        <v>86</v>
      </c>
      <c r="ES5" s="143">
        <v>88</v>
      </c>
      <c r="ET5" s="131">
        <v>585</v>
      </c>
      <c r="EU5" s="131">
        <v>305</v>
      </c>
      <c r="EV5" s="143">
        <v>280</v>
      </c>
      <c r="EW5" s="131">
        <v>111</v>
      </c>
      <c r="EX5" s="131">
        <v>40</v>
      </c>
      <c r="EY5" s="143">
        <v>71</v>
      </c>
      <c r="EZ5" s="127">
        <v>843</v>
      </c>
      <c r="FA5" s="127">
        <v>417</v>
      </c>
      <c r="FB5" s="122">
        <v>426</v>
      </c>
      <c r="FC5" s="151">
        <v>1</v>
      </c>
      <c r="FD5" s="127">
        <v>1</v>
      </c>
      <c r="FE5" s="145">
        <v>0</v>
      </c>
      <c r="FF5" s="127">
        <v>0</v>
      </c>
      <c r="FG5" s="127">
        <v>0</v>
      </c>
      <c r="FH5" s="127">
        <v>0</v>
      </c>
      <c r="FI5" s="145">
        <v>0</v>
      </c>
      <c r="FJ5" s="127">
        <v>0</v>
      </c>
      <c r="FK5" s="127">
        <v>0</v>
      </c>
      <c r="FL5" s="127">
        <v>0</v>
      </c>
      <c r="FM5" s="145">
        <v>0</v>
      </c>
      <c r="FN5" s="122">
        <v>0</v>
      </c>
      <c r="FO5" s="145">
        <v>0</v>
      </c>
      <c r="FP5" s="127">
        <v>0</v>
      </c>
      <c r="FQ5" s="127">
        <v>0</v>
      </c>
      <c r="FR5" s="127">
        <v>0</v>
      </c>
      <c r="FS5" s="127">
        <v>0</v>
      </c>
      <c r="FT5" s="127">
        <v>0</v>
      </c>
      <c r="FU5" s="127">
        <v>0</v>
      </c>
      <c r="FV5" s="145">
        <v>0</v>
      </c>
      <c r="FW5" s="122">
        <v>0</v>
      </c>
      <c r="FX5" s="127">
        <v>0</v>
      </c>
      <c r="FY5" s="145">
        <v>0</v>
      </c>
      <c r="FZ5" s="145">
        <v>2</v>
      </c>
      <c r="GA5" s="145">
        <v>2</v>
      </c>
      <c r="GB5" s="127">
        <v>0</v>
      </c>
      <c r="GC5" s="145">
        <v>0</v>
      </c>
      <c r="GD5" s="145">
        <v>0</v>
      </c>
      <c r="GE5" s="122">
        <v>0</v>
      </c>
      <c r="GF5" s="127">
        <v>0</v>
      </c>
      <c r="GG5" s="127">
        <v>0</v>
      </c>
      <c r="GH5" s="127">
        <v>0</v>
      </c>
      <c r="GI5" s="127">
        <v>0</v>
      </c>
      <c r="GJ5" s="127">
        <v>0</v>
      </c>
      <c r="GK5" s="127">
        <v>0</v>
      </c>
      <c r="GL5" s="127">
        <v>0</v>
      </c>
      <c r="GM5" s="127">
        <v>0</v>
      </c>
      <c r="GN5" s="127">
        <v>0</v>
      </c>
      <c r="GO5" s="127">
        <v>0</v>
      </c>
      <c r="GP5" s="127">
        <v>0</v>
      </c>
      <c r="GQ5" s="127">
        <v>0</v>
      </c>
      <c r="GR5" s="127">
        <v>0</v>
      </c>
      <c r="GS5" s="127">
        <v>0</v>
      </c>
      <c r="GT5" s="127">
        <v>0</v>
      </c>
      <c r="GU5" s="127">
        <v>0</v>
      </c>
      <c r="GV5" s="127">
        <v>0</v>
      </c>
      <c r="GW5" s="127">
        <v>0</v>
      </c>
      <c r="GX5" s="127">
        <v>0</v>
      </c>
      <c r="GY5" s="127">
        <v>0</v>
      </c>
      <c r="GZ5" s="127">
        <v>0</v>
      </c>
      <c r="HA5" s="127">
        <v>0</v>
      </c>
      <c r="HB5" s="127">
        <v>0</v>
      </c>
      <c r="HC5" s="127">
        <v>0</v>
      </c>
      <c r="HD5" s="127">
        <v>0</v>
      </c>
      <c r="HE5" s="127">
        <v>0</v>
      </c>
      <c r="HF5" s="127">
        <v>0</v>
      </c>
      <c r="HG5" s="127">
        <v>0</v>
      </c>
      <c r="HH5" s="127">
        <v>0</v>
      </c>
      <c r="HI5" s="122">
        <v>0</v>
      </c>
      <c r="HJ5" s="157">
        <v>0</v>
      </c>
      <c r="HK5" s="157">
        <v>0</v>
      </c>
      <c r="HL5" s="157">
        <v>0</v>
      </c>
      <c r="HM5" s="157">
        <v>0</v>
      </c>
      <c r="HN5" s="145">
        <v>0</v>
      </c>
      <c r="HO5" s="127"/>
      <c r="HP5" s="127"/>
    </row>
    <row r="6" spans="1:224">
      <c r="A6" s="122" t="s">
        <v>10</v>
      </c>
      <c r="B6" s="131">
        <v>291</v>
      </c>
      <c r="C6" s="131">
        <v>231</v>
      </c>
      <c r="D6" s="131">
        <v>0</v>
      </c>
      <c r="E6" s="131">
        <v>0</v>
      </c>
      <c r="F6" s="131">
        <v>14</v>
      </c>
      <c r="G6" s="131">
        <v>0</v>
      </c>
      <c r="H6" s="131">
        <v>2</v>
      </c>
      <c r="I6" s="131">
        <v>247</v>
      </c>
      <c r="J6" s="131">
        <v>0</v>
      </c>
      <c r="K6" s="131">
        <v>3</v>
      </c>
      <c r="L6" s="131">
        <v>8</v>
      </c>
      <c r="M6" s="136">
        <v>34</v>
      </c>
      <c r="N6" s="131">
        <v>88</v>
      </c>
      <c r="O6" s="127">
        <v>6</v>
      </c>
      <c r="P6" s="131">
        <v>21</v>
      </c>
      <c r="Q6" s="131">
        <v>18</v>
      </c>
      <c r="R6" s="131">
        <v>13</v>
      </c>
      <c r="S6" s="131">
        <v>1</v>
      </c>
      <c r="T6" s="131">
        <v>3</v>
      </c>
      <c r="U6" s="131">
        <v>1</v>
      </c>
      <c r="V6" s="131">
        <v>1</v>
      </c>
      <c r="W6" s="131">
        <v>1</v>
      </c>
      <c r="X6" s="131">
        <v>7</v>
      </c>
      <c r="Y6" s="131">
        <v>0</v>
      </c>
      <c r="Z6" s="131">
        <v>2</v>
      </c>
      <c r="AA6" s="131">
        <v>2</v>
      </c>
      <c r="AB6" s="131">
        <v>1</v>
      </c>
      <c r="AC6" s="131">
        <v>3</v>
      </c>
      <c r="AD6" s="131">
        <v>5</v>
      </c>
      <c r="AE6" s="131">
        <v>0</v>
      </c>
      <c r="AF6" s="131">
        <v>0</v>
      </c>
      <c r="AG6" s="136">
        <v>3</v>
      </c>
      <c r="AH6" s="131">
        <v>1</v>
      </c>
      <c r="AI6" s="131">
        <v>0</v>
      </c>
      <c r="AJ6" s="131">
        <v>2</v>
      </c>
      <c r="AK6" s="131">
        <v>0</v>
      </c>
      <c r="AL6" s="131">
        <v>0</v>
      </c>
      <c r="AM6" s="131">
        <v>73</v>
      </c>
      <c r="AN6" s="131">
        <v>0</v>
      </c>
      <c r="AO6" s="131">
        <v>4</v>
      </c>
      <c r="AP6" s="131">
        <v>0</v>
      </c>
      <c r="AQ6" s="136">
        <v>8</v>
      </c>
      <c r="AR6" s="131">
        <v>1</v>
      </c>
      <c r="AS6" s="131">
        <v>0</v>
      </c>
      <c r="AT6" s="131">
        <v>0</v>
      </c>
      <c r="AU6" s="131">
        <v>0</v>
      </c>
      <c r="AV6" s="131">
        <v>0</v>
      </c>
      <c r="AW6" s="131">
        <v>0</v>
      </c>
      <c r="AX6" s="131">
        <v>1</v>
      </c>
      <c r="AY6" s="131">
        <v>1</v>
      </c>
      <c r="AZ6" s="131">
        <v>0</v>
      </c>
      <c r="BA6" s="131">
        <v>2</v>
      </c>
      <c r="BB6" s="131">
        <v>0</v>
      </c>
      <c r="BC6" s="131">
        <v>0</v>
      </c>
      <c r="BD6" s="136">
        <v>0</v>
      </c>
      <c r="BE6" s="136">
        <v>0</v>
      </c>
      <c r="BF6" s="131">
        <v>291</v>
      </c>
      <c r="BG6" s="131">
        <v>2</v>
      </c>
      <c r="BH6" s="131">
        <v>2</v>
      </c>
      <c r="BI6" s="136">
        <v>2</v>
      </c>
      <c r="BJ6" s="167">
        <v>539</v>
      </c>
      <c r="BK6" s="174">
        <v>291</v>
      </c>
      <c r="BL6" s="164">
        <f t="shared" si="0"/>
        <v>2.91</v>
      </c>
      <c r="BM6" s="160">
        <f t="shared" si="1"/>
        <v>185.22336769759448</v>
      </c>
      <c r="BN6" s="162">
        <v>610</v>
      </c>
      <c r="BO6" s="162">
        <v>588</v>
      </c>
      <c r="BP6" s="162">
        <v>684</v>
      </c>
      <c r="BQ6" s="162">
        <v>618</v>
      </c>
      <c r="BR6" s="162">
        <v>624</v>
      </c>
      <c r="BS6" s="162">
        <v>563</v>
      </c>
      <c r="BT6" s="162">
        <v>489</v>
      </c>
      <c r="BU6" s="162">
        <v>557</v>
      </c>
      <c r="BV6" s="162">
        <v>572</v>
      </c>
      <c r="BW6" s="161">
        <v>557</v>
      </c>
      <c r="BX6" s="162">
        <v>276</v>
      </c>
      <c r="BY6" s="162">
        <v>272</v>
      </c>
      <c r="BZ6" s="162">
        <v>266</v>
      </c>
      <c r="CA6" s="162">
        <v>266</v>
      </c>
      <c r="CB6" s="162">
        <v>257</v>
      </c>
      <c r="CC6" s="162">
        <v>263</v>
      </c>
      <c r="CD6" s="162">
        <v>262</v>
      </c>
      <c r="CE6" s="162">
        <v>262</v>
      </c>
      <c r="CF6" s="162">
        <v>264</v>
      </c>
      <c r="CG6" s="162">
        <v>268</v>
      </c>
      <c r="CH6" s="162">
        <v>270</v>
      </c>
      <c r="CI6" s="161">
        <v>266</v>
      </c>
      <c r="CJ6" s="162">
        <v>286</v>
      </c>
      <c r="CK6" s="162">
        <v>290</v>
      </c>
      <c r="CL6" s="162">
        <v>297</v>
      </c>
      <c r="CM6" s="162">
        <v>294</v>
      </c>
      <c r="CN6" s="162">
        <v>290</v>
      </c>
      <c r="CO6" s="162">
        <v>285</v>
      </c>
      <c r="CP6" s="162">
        <v>279</v>
      </c>
      <c r="CQ6" s="162">
        <v>279</v>
      </c>
      <c r="CR6" s="162">
        <v>279</v>
      </c>
      <c r="CS6" s="162">
        <v>276</v>
      </c>
      <c r="CT6" s="162">
        <v>287</v>
      </c>
      <c r="CU6" s="161">
        <v>273</v>
      </c>
      <c r="CV6" s="162">
        <v>73</v>
      </c>
      <c r="CW6" s="162">
        <v>399</v>
      </c>
      <c r="CX6" s="161">
        <v>67</v>
      </c>
      <c r="CY6" s="163">
        <v>29.555555555555557</v>
      </c>
      <c r="CZ6" s="163">
        <v>48.888888888888886</v>
      </c>
      <c r="DA6" s="163">
        <v>18.222222222222221</v>
      </c>
      <c r="DB6" s="160">
        <v>3.3333333333333335</v>
      </c>
      <c r="DC6" s="163">
        <v>22.551252847380411</v>
      </c>
      <c r="DD6" s="163">
        <v>46.241457858769934</v>
      </c>
      <c r="DE6" s="163">
        <v>25.968109339407746</v>
      </c>
      <c r="DF6" s="160">
        <v>5.2391799544419131</v>
      </c>
      <c r="DG6" s="178">
        <v>193.12714776632302</v>
      </c>
      <c r="DH6" s="178">
        <v>193.12714776632302</v>
      </c>
      <c r="DI6" s="178">
        <v>193.47079037800685</v>
      </c>
      <c r="DJ6" s="178">
        <v>192.43986254295532</v>
      </c>
      <c r="DK6" s="178">
        <v>187.97250859106529</v>
      </c>
      <c r="DL6" s="178">
        <v>188.31615120274913</v>
      </c>
      <c r="DM6" s="178">
        <v>185.91065292096218</v>
      </c>
      <c r="DN6" s="178">
        <v>185.91065292096218</v>
      </c>
      <c r="DO6" s="178">
        <v>186.5979381443299</v>
      </c>
      <c r="DP6" s="178">
        <v>186.94158075601374</v>
      </c>
      <c r="DQ6" s="178">
        <v>191.40893470790377</v>
      </c>
      <c r="DR6" s="179">
        <v>185.22336769759448</v>
      </c>
      <c r="DS6" s="131">
        <v>4</v>
      </c>
      <c r="DT6" s="131">
        <v>3</v>
      </c>
      <c r="DU6" s="143">
        <v>1</v>
      </c>
      <c r="DV6" s="131">
        <v>5</v>
      </c>
      <c r="DW6" s="131">
        <v>1</v>
      </c>
      <c r="DX6" s="143">
        <v>4</v>
      </c>
      <c r="DY6" s="131">
        <v>-3</v>
      </c>
      <c r="DZ6" s="131">
        <v>1</v>
      </c>
      <c r="EA6" s="143">
        <v>-4</v>
      </c>
      <c r="EB6" s="131">
        <v>4</v>
      </c>
      <c r="EC6" s="131">
        <v>2</v>
      </c>
      <c r="ED6" s="143">
        <v>2</v>
      </c>
      <c r="EE6" s="131">
        <v>19</v>
      </c>
      <c r="EF6" s="127">
        <v>7</v>
      </c>
      <c r="EG6" s="143">
        <v>12</v>
      </c>
      <c r="EH6" s="131">
        <v>-15</v>
      </c>
      <c r="EI6" s="131">
        <v>-5</v>
      </c>
      <c r="EJ6" s="143">
        <v>-10</v>
      </c>
      <c r="EK6" s="131">
        <v>-18</v>
      </c>
      <c r="EL6" s="131">
        <v>-4</v>
      </c>
      <c r="EM6" s="143">
        <v>-14</v>
      </c>
      <c r="EN6" s="131">
        <v>539</v>
      </c>
      <c r="EO6" s="131">
        <v>266</v>
      </c>
      <c r="EP6" s="143">
        <v>273</v>
      </c>
      <c r="EQ6" s="131">
        <v>73</v>
      </c>
      <c r="ER6" s="131">
        <v>33</v>
      </c>
      <c r="ES6" s="143">
        <v>40</v>
      </c>
      <c r="ET6" s="131">
        <v>399</v>
      </c>
      <c r="EU6" s="131">
        <v>206</v>
      </c>
      <c r="EV6" s="143">
        <v>193</v>
      </c>
      <c r="EW6" s="131">
        <v>67</v>
      </c>
      <c r="EX6" s="131">
        <v>27</v>
      </c>
      <c r="EY6" s="143">
        <v>40</v>
      </c>
      <c r="EZ6" s="127">
        <v>556</v>
      </c>
      <c r="FA6" s="127">
        <v>268</v>
      </c>
      <c r="FB6" s="122">
        <v>288</v>
      </c>
      <c r="FC6" s="151">
        <v>0</v>
      </c>
      <c r="FD6" s="127">
        <v>0</v>
      </c>
      <c r="FE6" s="145">
        <v>0</v>
      </c>
      <c r="FF6" s="127">
        <v>0</v>
      </c>
      <c r="FG6" s="127">
        <v>0</v>
      </c>
      <c r="FH6" s="127">
        <v>0</v>
      </c>
      <c r="FI6" s="145">
        <v>0</v>
      </c>
      <c r="FJ6" s="127">
        <v>0</v>
      </c>
      <c r="FK6" s="127">
        <v>0</v>
      </c>
      <c r="FL6" s="127">
        <v>0</v>
      </c>
      <c r="FM6" s="145">
        <v>0</v>
      </c>
      <c r="FN6" s="122">
        <v>0</v>
      </c>
      <c r="FO6" s="145">
        <v>0</v>
      </c>
      <c r="FP6" s="127">
        <v>0</v>
      </c>
      <c r="FQ6" s="127">
        <v>0</v>
      </c>
      <c r="FR6" s="127">
        <v>0</v>
      </c>
      <c r="FS6" s="127">
        <v>0</v>
      </c>
      <c r="FT6" s="127">
        <v>0</v>
      </c>
      <c r="FU6" s="127">
        <v>0</v>
      </c>
      <c r="FV6" s="145">
        <v>0</v>
      </c>
      <c r="FW6" s="122">
        <v>0</v>
      </c>
      <c r="FX6" s="127">
        <v>0</v>
      </c>
      <c r="FY6" s="145">
        <v>0</v>
      </c>
      <c r="FZ6" s="145">
        <v>0</v>
      </c>
      <c r="GA6" s="145">
        <v>0</v>
      </c>
      <c r="GB6" s="127">
        <v>0</v>
      </c>
      <c r="GC6" s="145">
        <v>0</v>
      </c>
      <c r="GD6" s="145">
        <v>0</v>
      </c>
      <c r="GE6" s="122">
        <v>0</v>
      </c>
      <c r="GF6" s="127">
        <v>0</v>
      </c>
      <c r="GG6" s="127">
        <v>0</v>
      </c>
      <c r="GH6" s="127">
        <v>0</v>
      </c>
      <c r="GI6" s="127">
        <v>0</v>
      </c>
      <c r="GJ6" s="127">
        <v>0</v>
      </c>
      <c r="GK6" s="127">
        <v>0</v>
      </c>
      <c r="GL6" s="127">
        <v>0</v>
      </c>
      <c r="GM6" s="127">
        <v>0</v>
      </c>
      <c r="GN6" s="127">
        <v>0</v>
      </c>
      <c r="GO6" s="127">
        <v>0</v>
      </c>
      <c r="GP6" s="127">
        <v>0</v>
      </c>
      <c r="GQ6" s="127">
        <v>0</v>
      </c>
      <c r="GR6" s="127">
        <v>0</v>
      </c>
      <c r="GS6" s="127">
        <v>0</v>
      </c>
      <c r="GT6" s="127">
        <v>0</v>
      </c>
      <c r="GU6" s="127">
        <v>0</v>
      </c>
      <c r="GV6" s="127">
        <v>0</v>
      </c>
      <c r="GW6" s="127">
        <v>0</v>
      </c>
      <c r="GX6" s="127">
        <v>0</v>
      </c>
      <c r="GY6" s="127">
        <v>0</v>
      </c>
      <c r="GZ6" s="127">
        <v>0</v>
      </c>
      <c r="HA6" s="127">
        <v>0</v>
      </c>
      <c r="HB6" s="127">
        <v>0</v>
      </c>
      <c r="HC6" s="127">
        <v>0</v>
      </c>
      <c r="HD6" s="127">
        <v>0</v>
      </c>
      <c r="HE6" s="127">
        <v>0</v>
      </c>
      <c r="HF6" s="127">
        <v>0</v>
      </c>
      <c r="HG6" s="127">
        <v>0</v>
      </c>
      <c r="HH6" s="127">
        <v>0</v>
      </c>
      <c r="HI6" s="122">
        <v>0</v>
      </c>
      <c r="HJ6" s="157">
        <v>0</v>
      </c>
      <c r="HK6" s="157">
        <v>0</v>
      </c>
      <c r="HL6" s="157">
        <v>0</v>
      </c>
      <c r="HM6" s="157">
        <v>0</v>
      </c>
      <c r="HN6" s="145">
        <v>0</v>
      </c>
      <c r="HO6" s="127"/>
      <c r="HP6" s="127"/>
    </row>
    <row r="7" spans="1:224">
      <c r="A7" s="122" t="s">
        <v>11</v>
      </c>
      <c r="B7" s="131">
        <v>789</v>
      </c>
      <c r="C7" s="131">
        <v>641</v>
      </c>
      <c r="D7" s="127">
        <v>0</v>
      </c>
      <c r="E7" s="127">
        <v>1</v>
      </c>
      <c r="F7" s="131">
        <v>26</v>
      </c>
      <c r="G7" s="131">
        <v>7</v>
      </c>
      <c r="H7" s="131">
        <v>15</v>
      </c>
      <c r="I7" s="131">
        <v>689</v>
      </c>
      <c r="J7" s="131">
        <v>20</v>
      </c>
      <c r="K7" s="131">
        <v>2</v>
      </c>
      <c r="L7" s="131">
        <v>11</v>
      </c>
      <c r="M7" s="136">
        <v>67</v>
      </c>
      <c r="N7" s="131">
        <v>121</v>
      </c>
      <c r="O7" s="131">
        <v>7</v>
      </c>
      <c r="P7" s="131">
        <v>25</v>
      </c>
      <c r="Q7" s="131">
        <v>32</v>
      </c>
      <c r="R7" s="131">
        <v>18</v>
      </c>
      <c r="S7" s="127">
        <v>1</v>
      </c>
      <c r="T7" s="131">
        <v>7</v>
      </c>
      <c r="U7" s="127">
        <v>1</v>
      </c>
      <c r="V7" s="127">
        <v>1</v>
      </c>
      <c r="W7" s="127">
        <v>0</v>
      </c>
      <c r="X7" s="131">
        <v>7</v>
      </c>
      <c r="Y7" s="131">
        <v>5</v>
      </c>
      <c r="Z7" s="131">
        <v>2</v>
      </c>
      <c r="AA7" s="127">
        <v>1</v>
      </c>
      <c r="AB7" s="127">
        <v>0</v>
      </c>
      <c r="AC7" s="131">
        <v>2</v>
      </c>
      <c r="AD7" s="131">
        <v>6</v>
      </c>
      <c r="AE7" s="127">
        <v>0</v>
      </c>
      <c r="AF7" s="127">
        <v>0</v>
      </c>
      <c r="AG7" s="136">
        <v>6</v>
      </c>
      <c r="AH7" s="127">
        <v>1</v>
      </c>
      <c r="AI7" s="127">
        <v>0</v>
      </c>
      <c r="AJ7" s="131">
        <v>3</v>
      </c>
      <c r="AK7" s="127">
        <v>0</v>
      </c>
      <c r="AL7" s="127">
        <v>0</v>
      </c>
      <c r="AM7" s="131">
        <v>98</v>
      </c>
      <c r="AN7" s="127">
        <v>0</v>
      </c>
      <c r="AO7" s="127">
        <v>1</v>
      </c>
      <c r="AP7" s="131">
        <v>5</v>
      </c>
      <c r="AQ7" s="136">
        <v>13</v>
      </c>
      <c r="AR7" s="127">
        <v>1</v>
      </c>
      <c r="AS7" s="127">
        <v>0</v>
      </c>
      <c r="AT7" s="127">
        <v>0</v>
      </c>
      <c r="AU7" s="127">
        <v>0</v>
      </c>
      <c r="AV7" s="127">
        <v>0</v>
      </c>
      <c r="AW7" s="127">
        <v>0</v>
      </c>
      <c r="AX7" s="127">
        <v>1</v>
      </c>
      <c r="AY7" s="127">
        <v>0</v>
      </c>
      <c r="AZ7" s="127">
        <v>0</v>
      </c>
      <c r="BA7" s="127">
        <v>1</v>
      </c>
      <c r="BB7" s="127">
        <v>1</v>
      </c>
      <c r="BC7" s="127">
        <v>0</v>
      </c>
      <c r="BD7" s="122">
        <v>0</v>
      </c>
      <c r="BE7" s="122">
        <v>0</v>
      </c>
      <c r="BF7" s="131">
        <v>789</v>
      </c>
      <c r="BG7" s="127">
        <v>1</v>
      </c>
      <c r="BH7" s="127">
        <v>1</v>
      </c>
      <c r="BI7" s="122">
        <v>1</v>
      </c>
      <c r="BJ7" s="167">
        <v>568</v>
      </c>
      <c r="BK7" s="174">
        <v>789</v>
      </c>
      <c r="BL7" s="164">
        <f t="shared" si="0"/>
        <v>7.8900000000000006</v>
      </c>
      <c r="BM7" s="160">
        <f t="shared" si="1"/>
        <v>71.989860583016466</v>
      </c>
      <c r="BN7" s="162">
        <v>837</v>
      </c>
      <c r="BO7" s="162">
        <v>788</v>
      </c>
      <c r="BP7" s="162">
        <v>781</v>
      </c>
      <c r="BQ7" s="162">
        <v>544</v>
      </c>
      <c r="BR7" s="162">
        <v>584</v>
      </c>
      <c r="BS7" s="162">
        <v>535</v>
      </c>
      <c r="BT7" s="162">
        <v>530</v>
      </c>
      <c r="BU7" s="162">
        <v>504</v>
      </c>
      <c r="BV7" s="162">
        <v>528</v>
      </c>
      <c r="BW7" s="161">
        <v>557</v>
      </c>
      <c r="BX7" s="159">
        <v>249</v>
      </c>
      <c r="BY7" s="162">
        <v>241</v>
      </c>
      <c r="BZ7" s="162">
        <v>241</v>
      </c>
      <c r="CA7" s="162">
        <v>246</v>
      </c>
      <c r="CB7" s="162">
        <v>253</v>
      </c>
      <c r="CC7" s="162">
        <v>261</v>
      </c>
      <c r="CD7" s="162">
        <v>269</v>
      </c>
      <c r="CE7" s="162">
        <v>272</v>
      </c>
      <c r="CF7" s="162">
        <v>284</v>
      </c>
      <c r="CG7" s="162">
        <v>289</v>
      </c>
      <c r="CH7" s="162">
        <v>279</v>
      </c>
      <c r="CI7" s="161">
        <v>286</v>
      </c>
      <c r="CJ7" s="162">
        <v>272</v>
      </c>
      <c r="CK7" s="162">
        <v>272</v>
      </c>
      <c r="CL7" s="162">
        <v>264</v>
      </c>
      <c r="CM7" s="162">
        <v>268</v>
      </c>
      <c r="CN7" s="162">
        <v>269</v>
      </c>
      <c r="CO7" s="162">
        <v>272</v>
      </c>
      <c r="CP7" s="162">
        <v>277</v>
      </c>
      <c r="CQ7" s="162">
        <v>273</v>
      </c>
      <c r="CR7" s="162">
        <v>282</v>
      </c>
      <c r="CS7" s="162">
        <v>282</v>
      </c>
      <c r="CT7" s="162">
        <v>278</v>
      </c>
      <c r="CU7" s="161">
        <v>282</v>
      </c>
      <c r="CV7" s="162">
        <v>100</v>
      </c>
      <c r="CW7" s="162">
        <v>391</v>
      </c>
      <c r="CX7" s="161">
        <v>77</v>
      </c>
      <c r="CY7" s="163">
        <v>28.082191780821919</v>
      </c>
      <c r="CZ7" s="163">
        <v>49.543378995433791</v>
      </c>
      <c r="DA7" s="163">
        <v>17.579908675799086</v>
      </c>
      <c r="DB7" s="160">
        <v>4.7945205479452051</v>
      </c>
      <c r="DC7" s="163">
        <v>22.075055187637968</v>
      </c>
      <c r="DD7" s="163">
        <v>44.5916114790287</v>
      </c>
      <c r="DE7" s="163">
        <v>26.710816777041941</v>
      </c>
      <c r="DF7" s="160">
        <v>6.6225165562913908</v>
      </c>
      <c r="DG7" s="178">
        <v>66.032953105196455</v>
      </c>
      <c r="DH7" s="178">
        <v>65.019011406844115</v>
      </c>
      <c r="DI7" s="178">
        <v>64.00506970849176</v>
      </c>
      <c r="DJ7" s="178">
        <v>65.145754119138147</v>
      </c>
      <c r="DK7" s="178">
        <v>66.159695817490501</v>
      </c>
      <c r="DL7" s="178">
        <v>67.553865652724966</v>
      </c>
      <c r="DM7" s="178">
        <v>69.201520912547537</v>
      </c>
      <c r="DN7" s="178">
        <v>69.07477820025349</v>
      </c>
      <c r="DO7" s="178">
        <v>71.736375158428388</v>
      </c>
      <c r="DP7" s="178">
        <v>72.370088719898604</v>
      </c>
      <c r="DQ7" s="178">
        <v>70.595690747782001</v>
      </c>
      <c r="DR7" s="179">
        <v>71.98986058301648</v>
      </c>
      <c r="DS7" s="131">
        <v>5</v>
      </c>
      <c r="DT7" s="131">
        <v>3</v>
      </c>
      <c r="DU7" s="143">
        <v>2</v>
      </c>
      <c r="DV7" s="131">
        <v>7</v>
      </c>
      <c r="DW7" s="131">
        <v>4</v>
      </c>
      <c r="DX7" s="143">
        <v>3</v>
      </c>
      <c r="DY7" s="131">
        <v>3</v>
      </c>
      <c r="DZ7" s="131">
        <v>1</v>
      </c>
      <c r="EA7" s="143">
        <v>2</v>
      </c>
      <c r="EB7" s="131">
        <v>26</v>
      </c>
      <c r="EC7" s="131">
        <v>12</v>
      </c>
      <c r="ED7" s="143">
        <v>14</v>
      </c>
      <c r="EE7" s="131">
        <v>18</v>
      </c>
      <c r="EF7" s="131">
        <v>6</v>
      </c>
      <c r="EG7" s="143">
        <v>12</v>
      </c>
      <c r="EH7" s="131">
        <v>8</v>
      </c>
      <c r="EI7" s="131">
        <v>6</v>
      </c>
      <c r="EJ7" s="143">
        <v>2</v>
      </c>
      <c r="EK7" s="131">
        <v>11</v>
      </c>
      <c r="EL7" s="131">
        <v>7</v>
      </c>
      <c r="EM7" s="143">
        <v>4</v>
      </c>
      <c r="EN7" s="131">
        <v>568</v>
      </c>
      <c r="EO7" s="131">
        <v>286</v>
      </c>
      <c r="EP7" s="143">
        <v>282</v>
      </c>
      <c r="EQ7" s="131">
        <v>100</v>
      </c>
      <c r="ER7" s="131">
        <v>47</v>
      </c>
      <c r="ES7" s="143">
        <v>53</v>
      </c>
      <c r="ET7" s="131">
        <v>391</v>
      </c>
      <c r="EU7" s="131">
        <v>210</v>
      </c>
      <c r="EV7" s="143">
        <v>181</v>
      </c>
      <c r="EW7" s="131">
        <v>77</v>
      </c>
      <c r="EX7" s="131">
        <v>29</v>
      </c>
      <c r="EY7" s="143">
        <v>48</v>
      </c>
      <c r="EZ7" s="127">
        <v>568</v>
      </c>
      <c r="FA7" s="127">
        <v>287</v>
      </c>
      <c r="FB7" s="122">
        <v>281</v>
      </c>
      <c r="FC7" s="151">
        <v>0</v>
      </c>
      <c r="FD7" s="127">
        <v>0</v>
      </c>
      <c r="FE7" s="145">
        <v>0</v>
      </c>
      <c r="FF7" s="127">
        <v>0</v>
      </c>
      <c r="FG7" s="127">
        <v>0</v>
      </c>
      <c r="FH7" s="127">
        <v>0</v>
      </c>
      <c r="FI7" s="145">
        <v>0</v>
      </c>
      <c r="FJ7" s="127">
        <v>0</v>
      </c>
      <c r="FK7" s="127">
        <v>0</v>
      </c>
      <c r="FL7" s="127">
        <v>0</v>
      </c>
      <c r="FM7" s="145">
        <v>0</v>
      </c>
      <c r="FN7" s="122">
        <v>0</v>
      </c>
      <c r="FO7" s="145">
        <v>0</v>
      </c>
      <c r="FP7" s="127">
        <v>0</v>
      </c>
      <c r="FQ7" s="127">
        <v>0</v>
      </c>
      <c r="FR7" s="127">
        <v>0</v>
      </c>
      <c r="FS7" s="127">
        <v>0</v>
      </c>
      <c r="FT7" s="127">
        <v>0</v>
      </c>
      <c r="FU7" s="127">
        <v>0</v>
      </c>
      <c r="FV7" s="145">
        <v>0</v>
      </c>
      <c r="FW7" s="122">
        <v>0</v>
      </c>
      <c r="FX7" s="127">
        <v>0</v>
      </c>
      <c r="FY7" s="145">
        <v>0</v>
      </c>
      <c r="FZ7" s="145">
        <v>0</v>
      </c>
      <c r="GA7" s="145">
        <v>0</v>
      </c>
      <c r="GB7" s="127">
        <v>0</v>
      </c>
      <c r="GC7" s="145">
        <v>0</v>
      </c>
      <c r="GD7" s="145">
        <v>0</v>
      </c>
      <c r="GE7" s="122">
        <v>0</v>
      </c>
      <c r="GF7" s="127">
        <v>0</v>
      </c>
      <c r="GG7" s="127">
        <v>0</v>
      </c>
      <c r="GH7" s="127">
        <v>0</v>
      </c>
      <c r="GI7" s="127">
        <v>0</v>
      </c>
      <c r="GJ7" s="127">
        <v>0</v>
      </c>
      <c r="GK7" s="127">
        <v>0</v>
      </c>
      <c r="GL7" s="127">
        <v>0</v>
      </c>
      <c r="GM7" s="127">
        <v>0</v>
      </c>
      <c r="GN7" s="127">
        <v>0</v>
      </c>
      <c r="GO7" s="127">
        <v>0</v>
      </c>
      <c r="GP7" s="127">
        <v>0</v>
      </c>
      <c r="GQ7" s="127">
        <v>0</v>
      </c>
      <c r="GR7" s="127">
        <v>0</v>
      </c>
      <c r="GS7" s="127">
        <v>0</v>
      </c>
      <c r="GT7" s="127">
        <v>0</v>
      </c>
      <c r="GU7" s="127">
        <v>0</v>
      </c>
      <c r="GV7" s="127">
        <v>0</v>
      </c>
      <c r="GW7" s="127">
        <v>0</v>
      </c>
      <c r="GX7" s="127">
        <v>0</v>
      </c>
      <c r="GY7" s="127">
        <v>0</v>
      </c>
      <c r="GZ7" s="127">
        <v>0</v>
      </c>
      <c r="HA7" s="127">
        <v>0</v>
      </c>
      <c r="HB7" s="127">
        <v>0</v>
      </c>
      <c r="HC7" s="127">
        <v>0</v>
      </c>
      <c r="HD7" s="127">
        <v>0</v>
      </c>
      <c r="HE7" s="127">
        <v>0</v>
      </c>
      <c r="HF7" s="127">
        <v>0</v>
      </c>
      <c r="HG7" s="127">
        <v>0</v>
      </c>
      <c r="HH7" s="127">
        <v>0</v>
      </c>
      <c r="HI7" s="122">
        <v>0</v>
      </c>
      <c r="HJ7" s="157">
        <v>0</v>
      </c>
      <c r="HK7" s="157">
        <v>0</v>
      </c>
      <c r="HL7" s="157">
        <v>0</v>
      </c>
      <c r="HM7" s="157">
        <v>0</v>
      </c>
      <c r="HN7" s="145">
        <v>0</v>
      </c>
      <c r="HO7" s="127"/>
      <c r="HP7" s="127"/>
    </row>
    <row r="8" spans="1:224">
      <c r="A8" s="122" t="s">
        <v>12</v>
      </c>
      <c r="B8" s="131">
        <v>380</v>
      </c>
      <c r="C8" s="131">
        <v>288</v>
      </c>
      <c r="D8" s="127">
        <v>0</v>
      </c>
      <c r="E8" s="127">
        <v>0</v>
      </c>
      <c r="F8" s="131">
        <v>14</v>
      </c>
      <c r="G8" s="127">
        <v>0</v>
      </c>
      <c r="H8" s="131">
        <v>13</v>
      </c>
      <c r="I8" s="131">
        <v>315</v>
      </c>
      <c r="J8" s="127">
        <v>0</v>
      </c>
      <c r="K8" s="131">
        <v>9</v>
      </c>
      <c r="L8" s="131">
        <v>8</v>
      </c>
      <c r="M8" s="136">
        <v>49</v>
      </c>
      <c r="N8" s="131">
        <v>60</v>
      </c>
      <c r="O8" s="131">
        <v>2</v>
      </c>
      <c r="P8" s="131">
        <v>5</v>
      </c>
      <c r="Q8" s="131">
        <v>18</v>
      </c>
      <c r="R8" s="131">
        <v>14</v>
      </c>
      <c r="S8" s="127">
        <v>1</v>
      </c>
      <c r="T8" s="131">
        <v>4</v>
      </c>
      <c r="U8" s="127">
        <v>1</v>
      </c>
      <c r="V8" s="127">
        <v>0</v>
      </c>
      <c r="W8" s="127">
        <v>0</v>
      </c>
      <c r="X8" s="131">
        <v>2</v>
      </c>
      <c r="Y8" s="127">
        <v>0</v>
      </c>
      <c r="Z8" s="131">
        <v>2</v>
      </c>
      <c r="AA8" s="131">
        <v>3</v>
      </c>
      <c r="AB8" s="127">
        <v>0</v>
      </c>
      <c r="AC8" s="127">
        <v>1</v>
      </c>
      <c r="AD8" s="131">
        <v>4</v>
      </c>
      <c r="AE8" s="127">
        <v>0</v>
      </c>
      <c r="AF8" s="127">
        <v>0</v>
      </c>
      <c r="AG8" s="136">
        <v>3</v>
      </c>
      <c r="AH8" s="127">
        <v>1</v>
      </c>
      <c r="AI8" s="127">
        <v>0</v>
      </c>
      <c r="AJ8" s="127">
        <v>1</v>
      </c>
      <c r="AK8" s="127">
        <v>0</v>
      </c>
      <c r="AL8" s="127">
        <v>0</v>
      </c>
      <c r="AM8" s="131">
        <v>51</v>
      </c>
      <c r="AN8" s="127">
        <v>0</v>
      </c>
      <c r="AO8" s="127">
        <v>0</v>
      </c>
      <c r="AP8" s="127">
        <v>1</v>
      </c>
      <c r="AQ8" s="136">
        <v>6</v>
      </c>
      <c r="AR8" s="127">
        <v>1</v>
      </c>
      <c r="AS8" s="127">
        <v>0</v>
      </c>
      <c r="AT8" s="127">
        <v>0</v>
      </c>
      <c r="AU8" s="127">
        <v>0</v>
      </c>
      <c r="AV8" s="127">
        <v>0</v>
      </c>
      <c r="AW8" s="127">
        <v>0</v>
      </c>
      <c r="AX8" s="127">
        <v>1</v>
      </c>
      <c r="AY8" s="127">
        <v>0</v>
      </c>
      <c r="AZ8" s="127">
        <v>0</v>
      </c>
      <c r="BA8" s="127">
        <v>1</v>
      </c>
      <c r="BB8" s="127">
        <v>0</v>
      </c>
      <c r="BC8" s="127">
        <v>0</v>
      </c>
      <c r="BD8" s="122">
        <v>0</v>
      </c>
      <c r="BE8" s="122">
        <v>0</v>
      </c>
      <c r="BF8" s="131">
        <v>380</v>
      </c>
      <c r="BG8" s="127">
        <v>1</v>
      </c>
      <c r="BH8" s="127">
        <v>1</v>
      </c>
      <c r="BI8" s="122">
        <v>1</v>
      </c>
      <c r="BJ8" s="167">
        <v>480</v>
      </c>
      <c r="BK8" s="174">
        <v>380</v>
      </c>
      <c r="BL8" s="164">
        <f t="shared" si="0"/>
        <v>3.8000000000000003</v>
      </c>
      <c r="BM8" s="160">
        <f t="shared" si="1"/>
        <v>126.31578947368421</v>
      </c>
      <c r="BN8" s="162">
        <v>516</v>
      </c>
      <c r="BO8" s="162">
        <v>553</v>
      </c>
      <c r="BP8" s="162">
        <v>660</v>
      </c>
      <c r="BQ8" s="162">
        <v>569</v>
      </c>
      <c r="BR8" s="162">
        <v>558</v>
      </c>
      <c r="BS8" s="162">
        <v>480</v>
      </c>
      <c r="BT8" s="162">
        <v>439</v>
      </c>
      <c r="BU8" s="162">
        <v>452</v>
      </c>
      <c r="BV8" s="162">
        <v>490</v>
      </c>
      <c r="BW8" s="161">
        <v>477</v>
      </c>
      <c r="BX8" s="162">
        <v>237</v>
      </c>
      <c r="BY8" s="162">
        <v>237</v>
      </c>
      <c r="BZ8" s="162">
        <v>239</v>
      </c>
      <c r="CA8" s="162">
        <v>246</v>
      </c>
      <c r="CB8" s="162">
        <v>246</v>
      </c>
      <c r="CC8" s="162">
        <v>247</v>
      </c>
      <c r="CD8" s="162">
        <v>248</v>
      </c>
      <c r="CE8" s="162">
        <v>250</v>
      </c>
      <c r="CF8" s="162">
        <v>244</v>
      </c>
      <c r="CG8" s="162">
        <v>245</v>
      </c>
      <c r="CH8" s="162">
        <v>238</v>
      </c>
      <c r="CI8" s="161">
        <v>238</v>
      </c>
      <c r="CJ8" s="162">
        <v>242</v>
      </c>
      <c r="CK8" s="162">
        <v>244</v>
      </c>
      <c r="CL8" s="162">
        <v>238</v>
      </c>
      <c r="CM8" s="162">
        <v>249</v>
      </c>
      <c r="CN8" s="162">
        <v>245</v>
      </c>
      <c r="CO8" s="162">
        <v>243</v>
      </c>
      <c r="CP8" s="162">
        <v>243</v>
      </c>
      <c r="CQ8" s="162">
        <v>238</v>
      </c>
      <c r="CR8" s="162">
        <v>238</v>
      </c>
      <c r="CS8" s="162">
        <v>235</v>
      </c>
      <c r="CT8" s="162">
        <v>239</v>
      </c>
      <c r="CU8" s="161">
        <v>242</v>
      </c>
      <c r="CV8" s="162">
        <v>79</v>
      </c>
      <c r="CW8" s="162">
        <v>338</v>
      </c>
      <c r="CX8" s="161">
        <v>63</v>
      </c>
      <c r="CY8" s="163">
        <v>31.266846361185983</v>
      </c>
      <c r="CZ8" s="163">
        <v>47.439353099730461</v>
      </c>
      <c r="DA8" s="163">
        <v>17.250673854447438</v>
      </c>
      <c r="DB8" s="160">
        <v>4.0431266846361185</v>
      </c>
      <c r="DC8" s="163">
        <v>22.972972972972972</v>
      </c>
      <c r="DD8" s="163">
        <v>41.621621621621621</v>
      </c>
      <c r="DE8" s="163">
        <v>27.297297297297298</v>
      </c>
      <c r="DF8" s="160">
        <v>8.1081081081081088</v>
      </c>
      <c r="DG8" s="178">
        <v>126.38522427440633</v>
      </c>
      <c r="DH8" s="178">
        <v>126.57894736842105</v>
      </c>
      <c r="DI8" s="178">
        <v>125.52631578947368</v>
      </c>
      <c r="DJ8" s="178">
        <v>130.26315789473685</v>
      </c>
      <c r="DK8" s="178">
        <v>129.21052631578948</v>
      </c>
      <c r="DL8" s="178">
        <v>128.94736842105263</v>
      </c>
      <c r="DM8" s="178">
        <v>129.21052631578948</v>
      </c>
      <c r="DN8" s="178">
        <v>128.42105263157896</v>
      </c>
      <c r="DO8" s="178">
        <v>126.8421052631579</v>
      </c>
      <c r="DP8" s="178">
        <v>126.31578947368422</v>
      </c>
      <c r="DQ8" s="178">
        <v>125.52631578947368</v>
      </c>
      <c r="DR8" s="179">
        <v>126.31578947368422</v>
      </c>
      <c r="DS8" s="131">
        <v>5</v>
      </c>
      <c r="DT8" s="131">
        <v>3</v>
      </c>
      <c r="DU8" s="143">
        <v>2</v>
      </c>
      <c r="DV8" s="131">
        <v>7</v>
      </c>
      <c r="DW8" s="131">
        <v>5</v>
      </c>
      <c r="DX8" s="143">
        <v>2</v>
      </c>
      <c r="DY8" s="127">
        <v>1</v>
      </c>
      <c r="DZ8" s="127">
        <v>1</v>
      </c>
      <c r="EA8" s="145">
        <v>0</v>
      </c>
      <c r="EB8" s="131">
        <v>15</v>
      </c>
      <c r="EC8" s="131">
        <v>6</v>
      </c>
      <c r="ED8" s="143">
        <v>9</v>
      </c>
      <c r="EE8" s="131">
        <v>13</v>
      </c>
      <c r="EF8" s="131">
        <v>7</v>
      </c>
      <c r="EG8" s="143">
        <v>6</v>
      </c>
      <c r="EH8" s="131">
        <v>2</v>
      </c>
      <c r="EI8" s="127">
        <v>-1</v>
      </c>
      <c r="EJ8" s="143">
        <v>3</v>
      </c>
      <c r="EK8" s="131">
        <v>3</v>
      </c>
      <c r="EL8" s="127">
        <v>0</v>
      </c>
      <c r="EM8" s="143">
        <v>3</v>
      </c>
      <c r="EN8" s="131">
        <v>480</v>
      </c>
      <c r="EO8" s="131">
        <v>238</v>
      </c>
      <c r="EP8" s="143">
        <v>242</v>
      </c>
      <c r="EQ8" s="131">
        <v>79</v>
      </c>
      <c r="ER8" s="131">
        <v>41</v>
      </c>
      <c r="ES8" s="143">
        <v>38</v>
      </c>
      <c r="ET8" s="131">
        <v>338</v>
      </c>
      <c r="EU8" s="131">
        <v>171</v>
      </c>
      <c r="EV8" s="143">
        <v>167</v>
      </c>
      <c r="EW8" s="131">
        <v>63</v>
      </c>
      <c r="EX8" s="131">
        <v>26</v>
      </c>
      <c r="EY8" s="143">
        <v>37</v>
      </c>
      <c r="EZ8" s="127">
        <v>475</v>
      </c>
      <c r="FA8" s="127">
        <v>240</v>
      </c>
      <c r="FB8" s="122">
        <v>235</v>
      </c>
      <c r="FC8" s="151">
        <v>1</v>
      </c>
      <c r="FD8" s="127">
        <v>0</v>
      </c>
      <c r="FE8" s="145">
        <v>0</v>
      </c>
      <c r="FF8" s="127">
        <v>0</v>
      </c>
      <c r="FG8" s="127">
        <v>0</v>
      </c>
      <c r="FH8" s="127">
        <v>0</v>
      </c>
      <c r="FI8" s="145">
        <v>0</v>
      </c>
      <c r="FJ8" s="127">
        <v>0</v>
      </c>
      <c r="FK8" s="127">
        <v>0</v>
      </c>
      <c r="FL8" s="127">
        <v>0</v>
      </c>
      <c r="FM8" s="145">
        <v>0</v>
      </c>
      <c r="FN8" s="122">
        <v>0</v>
      </c>
      <c r="FO8" s="145">
        <v>0</v>
      </c>
      <c r="FP8" s="127">
        <v>0</v>
      </c>
      <c r="FQ8" s="127">
        <v>0</v>
      </c>
      <c r="FR8" s="127">
        <v>0</v>
      </c>
      <c r="FS8" s="127">
        <v>0</v>
      </c>
      <c r="FT8" s="127">
        <v>0</v>
      </c>
      <c r="FU8" s="127">
        <v>0</v>
      </c>
      <c r="FV8" s="145">
        <v>0</v>
      </c>
      <c r="FW8" s="122">
        <v>0</v>
      </c>
      <c r="FX8" s="127">
        <v>0</v>
      </c>
      <c r="FY8" s="145">
        <v>0</v>
      </c>
      <c r="FZ8" s="145">
        <v>1</v>
      </c>
      <c r="GA8" s="145">
        <v>1</v>
      </c>
      <c r="GB8" s="127">
        <v>0</v>
      </c>
      <c r="GC8" s="145">
        <v>0</v>
      </c>
      <c r="GD8" s="145">
        <v>0</v>
      </c>
      <c r="GE8" s="122">
        <v>1</v>
      </c>
      <c r="GF8" s="134">
        <v>0</v>
      </c>
      <c r="GG8" s="134">
        <v>0</v>
      </c>
      <c r="GH8" s="127">
        <v>0</v>
      </c>
      <c r="GI8" s="127">
        <v>0</v>
      </c>
      <c r="GJ8" s="127">
        <v>0</v>
      </c>
      <c r="GK8" s="127">
        <v>0</v>
      </c>
      <c r="GL8" s="127">
        <v>0</v>
      </c>
      <c r="GM8" s="127">
        <v>0</v>
      </c>
      <c r="GN8" s="127">
        <v>0</v>
      </c>
      <c r="GO8" s="127">
        <v>0</v>
      </c>
      <c r="GP8" s="127">
        <v>0</v>
      </c>
      <c r="GQ8" s="127">
        <v>0</v>
      </c>
      <c r="GR8" s="127">
        <v>0</v>
      </c>
      <c r="GS8" s="127">
        <v>1</v>
      </c>
      <c r="GT8" s="127">
        <v>0</v>
      </c>
      <c r="GU8" s="127">
        <v>0</v>
      </c>
      <c r="GV8" s="127">
        <v>0</v>
      </c>
      <c r="GW8" s="127">
        <v>0</v>
      </c>
      <c r="GX8" s="127">
        <v>0</v>
      </c>
      <c r="GY8" s="127">
        <v>0</v>
      </c>
      <c r="GZ8" s="127">
        <v>0</v>
      </c>
      <c r="HA8" s="127">
        <v>0</v>
      </c>
      <c r="HB8" s="127">
        <v>0</v>
      </c>
      <c r="HC8" s="127">
        <v>0</v>
      </c>
      <c r="HD8" s="127">
        <v>0</v>
      </c>
      <c r="HE8" s="127">
        <v>0</v>
      </c>
      <c r="HF8" s="127">
        <v>0</v>
      </c>
      <c r="HG8" s="127">
        <v>0</v>
      </c>
      <c r="HH8" s="127">
        <v>0</v>
      </c>
      <c r="HI8" s="122">
        <v>0</v>
      </c>
      <c r="HJ8" s="157">
        <v>0</v>
      </c>
      <c r="HK8" s="157">
        <v>0</v>
      </c>
      <c r="HL8" s="157">
        <v>0</v>
      </c>
      <c r="HM8" s="157">
        <v>0</v>
      </c>
      <c r="HN8" s="145">
        <v>0</v>
      </c>
      <c r="HO8" s="127"/>
      <c r="HP8" s="127"/>
    </row>
    <row r="9" spans="1:224">
      <c r="A9" s="122" t="s">
        <v>13</v>
      </c>
      <c r="B9" s="131">
        <v>691</v>
      </c>
      <c r="C9" s="131">
        <v>599</v>
      </c>
      <c r="D9" s="127">
        <v>0</v>
      </c>
      <c r="E9" s="127">
        <v>0</v>
      </c>
      <c r="F9" s="131">
        <v>15</v>
      </c>
      <c r="G9" s="131">
        <v>4</v>
      </c>
      <c r="H9" s="131">
        <v>12</v>
      </c>
      <c r="I9" s="131">
        <v>629</v>
      </c>
      <c r="J9" s="131">
        <v>2</v>
      </c>
      <c r="K9" s="131">
        <v>5</v>
      </c>
      <c r="L9" s="131">
        <v>10</v>
      </c>
      <c r="M9" s="136">
        <v>45</v>
      </c>
      <c r="N9" s="131">
        <v>78</v>
      </c>
      <c r="O9" s="131">
        <v>6</v>
      </c>
      <c r="P9" s="131">
        <v>17</v>
      </c>
      <c r="Q9" s="131">
        <v>12</v>
      </c>
      <c r="R9" s="131">
        <v>13</v>
      </c>
      <c r="S9" s="131">
        <v>3</v>
      </c>
      <c r="T9" s="131">
        <v>4</v>
      </c>
      <c r="U9" s="131">
        <v>1</v>
      </c>
      <c r="V9" s="131">
        <v>2</v>
      </c>
      <c r="W9" s="131">
        <v>2</v>
      </c>
      <c r="X9" s="131">
        <v>5</v>
      </c>
      <c r="Y9" s="127">
        <v>0</v>
      </c>
      <c r="Z9" s="131">
        <v>2</v>
      </c>
      <c r="AA9" s="127">
        <v>0</v>
      </c>
      <c r="AB9" s="127">
        <v>0</v>
      </c>
      <c r="AC9" s="131">
        <v>2</v>
      </c>
      <c r="AD9" s="131">
        <v>6</v>
      </c>
      <c r="AE9" s="127">
        <v>0</v>
      </c>
      <c r="AF9" s="127">
        <v>0</v>
      </c>
      <c r="AG9" s="136">
        <v>3</v>
      </c>
      <c r="AH9" s="127">
        <v>0</v>
      </c>
      <c r="AI9" s="127">
        <v>0</v>
      </c>
      <c r="AJ9" s="131">
        <v>4</v>
      </c>
      <c r="AK9" s="127">
        <v>0</v>
      </c>
      <c r="AL9" s="127">
        <v>0</v>
      </c>
      <c r="AM9" s="131">
        <v>63</v>
      </c>
      <c r="AN9" s="127">
        <v>0</v>
      </c>
      <c r="AO9" s="131">
        <v>3</v>
      </c>
      <c r="AP9" s="131">
        <v>2</v>
      </c>
      <c r="AQ9" s="136">
        <v>6</v>
      </c>
      <c r="AR9" s="131">
        <v>2</v>
      </c>
      <c r="AS9" s="127">
        <v>0</v>
      </c>
      <c r="AT9" s="127">
        <v>0</v>
      </c>
      <c r="AU9" s="127">
        <v>0</v>
      </c>
      <c r="AV9" s="127">
        <v>0</v>
      </c>
      <c r="AW9" s="127">
        <v>0</v>
      </c>
      <c r="AX9" s="127">
        <v>0</v>
      </c>
      <c r="AY9" s="127">
        <v>0</v>
      </c>
      <c r="AZ9" s="127">
        <v>0</v>
      </c>
      <c r="BA9" s="131">
        <v>2</v>
      </c>
      <c r="BB9" s="127">
        <v>0</v>
      </c>
      <c r="BC9" s="127">
        <v>0</v>
      </c>
      <c r="BD9" s="122">
        <v>0</v>
      </c>
      <c r="BE9" s="122">
        <v>0</v>
      </c>
      <c r="BF9" s="131">
        <v>691</v>
      </c>
      <c r="BG9" s="131">
        <v>2</v>
      </c>
      <c r="BH9" s="131">
        <v>2</v>
      </c>
      <c r="BI9" s="136">
        <v>2</v>
      </c>
      <c r="BJ9" s="167">
        <v>449</v>
      </c>
      <c r="BK9" s="174">
        <v>691</v>
      </c>
      <c r="BL9" s="164">
        <f t="shared" si="0"/>
        <v>6.91</v>
      </c>
      <c r="BM9" s="160">
        <f t="shared" si="1"/>
        <v>64.978292329956588</v>
      </c>
      <c r="BN9" s="162">
        <v>810</v>
      </c>
      <c r="BO9" s="162">
        <v>739</v>
      </c>
      <c r="BP9" s="162">
        <v>810</v>
      </c>
      <c r="BQ9" s="162">
        <v>628</v>
      </c>
      <c r="BR9" s="162">
        <v>625</v>
      </c>
      <c r="BS9" s="162">
        <v>554</v>
      </c>
      <c r="BT9" s="162">
        <v>432</v>
      </c>
      <c r="BU9" s="162">
        <v>358</v>
      </c>
      <c r="BV9" s="162">
        <v>410</v>
      </c>
      <c r="BW9" s="161">
        <v>459</v>
      </c>
      <c r="BX9" s="162">
        <v>189</v>
      </c>
      <c r="BY9" s="162">
        <v>182</v>
      </c>
      <c r="BZ9" s="162">
        <v>179</v>
      </c>
      <c r="CA9" s="162">
        <v>178</v>
      </c>
      <c r="CB9" s="162">
        <v>182</v>
      </c>
      <c r="CC9" s="162">
        <v>192</v>
      </c>
      <c r="CD9" s="162">
        <v>206</v>
      </c>
      <c r="CE9" s="162">
        <v>209</v>
      </c>
      <c r="CF9" s="162">
        <v>207</v>
      </c>
      <c r="CG9" s="162">
        <v>210</v>
      </c>
      <c r="CH9" s="162">
        <v>214</v>
      </c>
      <c r="CI9" s="161">
        <v>211</v>
      </c>
      <c r="CJ9" s="162">
        <v>237</v>
      </c>
      <c r="CK9" s="162">
        <v>222</v>
      </c>
      <c r="CL9" s="162">
        <v>229</v>
      </c>
      <c r="CM9" s="162">
        <v>228</v>
      </c>
      <c r="CN9" s="162">
        <v>229</v>
      </c>
      <c r="CO9" s="162">
        <v>236</v>
      </c>
      <c r="CP9" s="162">
        <v>243</v>
      </c>
      <c r="CQ9" s="162">
        <v>249</v>
      </c>
      <c r="CR9" s="162">
        <v>253</v>
      </c>
      <c r="CS9" s="162">
        <v>247</v>
      </c>
      <c r="CT9" s="162">
        <v>245</v>
      </c>
      <c r="CU9" s="161">
        <v>238</v>
      </c>
      <c r="CV9" s="162">
        <v>83</v>
      </c>
      <c r="CW9" s="162">
        <v>298</v>
      </c>
      <c r="CX9" s="161">
        <v>68</v>
      </c>
      <c r="CY9" s="163">
        <v>34.905660377358494</v>
      </c>
      <c r="CZ9" s="163">
        <v>45.59748427672956</v>
      </c>
      <c r="DA9" s="163">
        <v>16.666666666666668</v>
      </c>
      <c r="DB9" s="160">
        <v>2.8301886792452828</v>
      </c>
      <c r="DC9" s="163">
        <v>29.141104294478527</v>
      </c>
      <c r="DD9" s="163">
        <v>41.717791411042946</v>
      </c>
      <c r="DE9" s="163">
        <v>25.153374233128833</v>
      </c>
      <c r="DF9" s="160">
        <v>3.9877300613496933</v>
      </c>
      <c r="DG9" s="178">
        <v>61.649782923299561</v>
      </c>
      <c r="DH9" s="178">
        <v>58.465991316931984</v>
      </c>
      <c r="DI9" s="178">
        <v>59.044862518089722</v>
      </c>
      <c r="DJ9" s="178">
        <v>58.755426917510853</v>
      </c>
      <c r="DK9" s="178">
        <v>59.479015918958034</v>
      </c>
      <c r="DL9" s="178">
        <v>61.939218523878438</v>
      </c>
      <c r="DM9" s="178">
        <v>64.978292329956588</v>
      </c>
      <c r="DN9" s="178">
        <v>66.280752532561507</v>
      </c>
      <c r="DO9" s="178">
        <v>66.570188133140377</v>
      </c>
      <c r="DP9" s="178">
        <v>66.136034732272066</v>
      </c>
      <c r="DQ9" s="178">
        <v>66.425470332850935</v>
      </c>
      <c r="DR9" s="179">
        <v>64.978292329956588</v>
      </c>
      <c r="DS9" s="131">
        <v>5</v>
      </c>
      <c r="DT9" s="131">
        <v>2</v>
      </c>
      <c r="DU9" s="143">
        <v>3</v>
      </c>
      <c r="DV9" s="131">
        <v>6</v>
      </c>
      <c r="DW9" s="131">
        <v>1</v>
      </c>
      <c r="DX9" s="143">
        <v>5</v>
      </c>
      <c r="DY9" s="127">
        <v>0</v>
      </c>
      <c r="DZ9" s="131">
        <v>-2</v>
      </c>
      <c r="EA9" s="143">
        <v>2</v>
      </c>
      <c r="EB9" s="131">
        <v>12</v>
      </c>
      <c r="EC9" s="131">
        <v>6</v>
      </c>
      <c r="ED9" s="143">
        <v>6</v>
      </c>
      <c r="EE9" s="131">
        <v>22</v>
      </c>
      <c r="EF9" s="131">
        <v>7</v>
      </c>
      <c r="EG9" s="143">
        <v>15</v>
      </c>
      <c r="EH9" s="131">
        <v>-10</v>
      </c>
      <c r="EI9" s="131">
        <v>-1</v>
      </c>
      <c r="EJ9" s="143">
        <v>-9</v>
      </c>
      <c r="EK9" s="131">
        <v>-10</v>
      </c>
      <c r="EL9" s="131">
        <v>-3</v>
      </c>
      <c r="EM9" s="143">
        <v>-7</v>
      </c>
      <c r="EN9" s="131">
        <v>449</v>
      </c>
      <c r="EO9" s="131">
        <v>211</v>
      </c>
      <c r="EP9" s="143">
        <v>238</v>
      </c>
      <c r="EQ9" s="131">
        <v>83</v>
      </c>
      <c r="ER9" s="131">
        <v>38</v>
      </c>
      <c r="ES9" s="143">
        <v>45</v>
      </c>
      <c r="ET9" s="131">
        <v>298</v>
      </c>
      <c r="EU9" s="131">
        <v>144</v>
      </c>
      <c r="EV9" s="143">
        <v>154</v>
      </c>
      <c r="EW9" s="131">
        <v>68</v>
      </c>
      <c r="EX9" s="131">
        <v>29</v>
      </c>
      <c r="EY9" s="143">
        <v>39</v>
      </c>
      <c r="EZ9" s="127">
        <v>468</v>
      </c>
      <c r="FA9" s="127">
        <v>214</v>
      </c>
      <c r="FB9" s="122">
        <v>254</v>
      </c>
      <c r="FC9" s="151">
        <v>0</v>
      </c>
      <c r="FD9" s="127">
        <v>0</v>
      </c>
      <c r="FE9" s="145">
        <v>0</v>
      </c>
      <c r="FF9" s="127">
        <v>0</v>
      </c>
      <c r="FG9" s="127">
        <v>0</v>
      </c>
      <c r="FH9" s="127">
        <v>0</v>
      </c>
      <c r="FI9" s="145">
        <v>0</v>
      </c>
      <c r="FJ9" s="127">
        <v>0</v>
      </c>
      <c r="FK9" s="127">
        <v>0</v>
      </c>
      <c r="FL9" s="127">
        <v>0</v>
      </c>
      <c r="FM9" s="145">
        <v>0</v>
      </c>
      <c r="FN9" s="122">
        <v>0</v>
      </c>
      <c r="FO9" s="145">
        <v>0</v>
      </c>
      <c r="FP9" s="127">
        <v>0</v>
      </c>
      <c r="FQ9" s="127">
        <v>0</v>
      </c>
      <c r="FR9" s="127">
        <v>0</v>
      </c>
      <c r="FS9" s="127">
        <v>0</v>
      </c>
      <c r="FT9" s="127">
        <v>0</v>
      </c>
      <c r="FU9" s="127">
        <v>0</v>
      </c>
      <c r="FV9" s="145">
        <v>0</v>
      </c>
      <c r="FW9" s="122">
        <v>0</v>
      </c>
      <c r="FX9" s="127">
        <v>0</v>
      </c>
      <c r="FY9" s="145">
        <v>0</v>
      </c>
      <c r="FZ9" s="145">
        <v>2</v>
      </c>
      <c r="GA9" s="145">
        <v>0</v>
      </c>
      <c r="GB9" s="127">
        <v>0</v>
      </c>
      <c r="GC9" s="145">
        <v>0</v>
      </c>
      <c r="GD9" s="145">
        <v>0</v>
      </c>
      <c r="GE9" s="122">
        <v>0</v>
      </c>
      <c r="GF9" s="127">
        <v>0</v>
      </c>
      <c r="GG9" s="127">
        <v>0</v>
      </c>
      <c r="GH9" s="127">
        <v>0</v>
      </c>
      <c r="GI9" s="127">
        <v>0</v>
      </c>
      <c r="GJ9" s="127">
        <v>0</v>
      </c>
      <c r="GK9" s="127">
        <v>0</v>
      </c>
      <c r="GL9" s="127">
        <v>0</v>
      </c>
      <c r="GM9" s="127">
        <v>0</v>
      </c>
      <c r="GN9" s="127">
        <v>0</v>
      </c>
      <c r="GO9" s="127">
        <v>0</v>
      </c>
      <c r="GP9" s="127">
        <v>0</v>
      </c>
      <c r="GQ9" s="127">
        <v>0</v>
      </c>
      <c r="GR9" s="127">
        <v>0</v>
      </c>
      <c r="GS9" s="127">
        <v>0</v>
      </c>
      <c r="GT9" s="127">
        <v>0</v>
      </c>
      <c r="GU9" s="127">
        <v>0</v>
      </c>
      <c r="GV9" s="127">
        <v>0</v>
      </c>
      <c r="GW9" s="127">
        <v>0</v>
      </c>
      <c r="GX9" s="127">
        <v>0</v>
      </c>
      <c r="GY9" s="127">
        <v>0</v>
      </c>
      <c r="GZ9" s="127">
        <v>0</v>
      </c>
      <c r="HA9" s="127">
        <v>0</v>
      </c>
      <c r="HB9" s="127">
        <v>0</v>
      </c>
      <c r="HC9" s="127">
        <v>0</v>
      </c>
      <c r="HD9" s="127">
        <v>0</v>
      </c>
      <c r="HE9" s="127">
        <v>0</v>
      </c>
      <c r="HF9" s="127">
        <v>0</v>
      </c>
      <c r="HG9" s="127">
        <v>0</v>
      </c>
      <c r="HH9" s="127">
        <v>0</v>
      </c>
      <c r="HI9" s="122">
        <v>0</v>
      </c>
      <c r="HJ9" s="157">
        <v>0</v>
      </c>
      <c r="HK9" s="157">
        <v>0</v>
      </c>
      <c r="HL9" s="157">
        <v>0</v>
      </c>
      <c r="HM9" s="157">
        <v>0</v>
      </c>
      <c r="HN9" s="145">
        <v>0</v>
      </c>
      <c r="HO9" s="127"/>
      <c r="HP9" s="127"/>
    </row>
    <row r="10" spans="1:224">
      <c r="A10" s="122" t="s">
        <v>14</v>
      </c>
      <c r="B10" s="131">
        <v>448</v>
      </c>
      <c r="C10" s="131">
        <v>367</v>
      </c>
      <c r="D10" s="131">
        <v>0</v>
      </c>
      <c r="E10" s="131">
        <v>0</v>
      </c>
      <c r="F10" s="131">
        <v>11</v>
      </c>
      <c r="G10" s="127">
        <v>0</v>
      </c>
      <c r="H10" s="131">
        <v>2</v>
      </c>
      <c r="I10" s="131">
        <v>379</v>
      </c>
      <c r="J10" s="131">
        <v>1</v>
      </c>
      <c r="K10" s="131">
        <v>6</v>
      </c>
      <c r="L10" s="131">
        <v>7</v>
      </c>
      <c r="M10" s="136">
        <v>56</v>
      </c>
      <c r="N10" s="131">
        <v>40</v>
      </c>
      <c r="O10" s="131">
        <v>9</v>
      </c>
      <c r="P10" s="131">
        <v>4</v>
      </c>
      <c r="Q10" s="131">
        <v>8</v>
      </c>
      <c r="R10" s="131">
        <v>4</v>
      </c>
      <c r="S10" s="127">
        <v>0</v>
      </c>
      <c r="T10" s="131">
        <v>1</v>
      </c>
      <c r="U10" s="131">
        <v>1</v>
      </c>
      <c r="V10" s="131">
        <v>1</v>
      </c>
      <c r="W10" s="131">
        <v>0</v>
      </c>
      <c r="X10" s="131">
        <v>1</v>
      </c>
      <c r="Y10" s="127">
        <v>0</v>
      </c>
      <c r="Z10" s="131">
        <v>2</v>
      </c>
      <c r="AA10" s="131">
        <v>1</v>
      </c>
      <c r="AB10" s="131">
        <v>0</v>
      </c>
      <c r="AC10" s="131">
        <v>0</v>
      </c>
      <c r="AD10" s="131">
        <v>6</v>
      </c>
      <c r="AE10" s="127">
        <v>0</v>
      </c>
      <c r="AF10" s="131">
        <v>0</v>
      </c>
      <c r="AG10" s="136">
        <v>2</v>
      </c>
      <c r="AH10" s="131">
        <v>0</v>
      </c>
      <c r="AI10" s="131">
        <v>0</v>
      </c>
      <c r="AJ10" s="131">
        <v>2</v>
      </c>
      <c r="AK10" s="131">
        <v>0</v>
      </c>
      <c r="AL10" s="131">
        <v>0</v>
      </c>
      <c r="AM10" s="131">
        <v>24</v>
      </c>
      <c r="AN10" s="131">
        <v>0</v>
      </c>
      <c r="AO10" s="131">
        <v>2</v>
      </c>
      <c r="AP10" s="131">
        <v>5</v>
      </c>
      <c r="AQ10" s="136">
        <v>7</v>
      </c>
      <c r="AR10" s="131">
        <v>1</v>
      </c>
      <c r="AS10" s="131">
        <v>0</v>
      </c>
      <c r="AT10" s="131">
        <v>0</v>
      </c>
      <c r="AU10" s="131">
        <v>0</v>
      </c>
      <c r="AV10" s="131">
        <v>0</v>
      </c>
      <c r="AW10" s="131">
        <v>0</v>
      </c>
      <c r="AX10" s="131">
        <v>1</v>
      </c>
      <c r="AY10" s="131">
        <v>0</v>
      </c>
      <c r="AZ10" s="131">
        <v>0</v>
      </c>
      <c r="BA10" s="131">
        <v>1</v>
      </c>
      <c r="BB10" s="131">
        <v>1</v>
      </c>
      <c r="BC10" s="131">
        <v>0</v>
      </c>
      <c r="BD10" s="136">
        <v>0</v>
      </c>
      <c r="BE10" s="136">
        <v>0</v>
      </c>
      <c r="BF10" s="131">
        <v>448</v>
      </c>
      <c r="BG10" s="131">
        <v>1</v>
      </c>
      <c r="BH10" s="131">
        <v>1</v>
      </c>
      <c r="BI10" s="136">
        <v>1</v>
      </c>
      <c r="BJ10" s="167">
        <v>247</v>
      </c>
      <c r="BK10" s="174">
        <v>448</v>
      </c>
      <c r="BL10" s="164">
        <f t="shared" si="0"/>
        <v>4.4800000000000004</v>
      </c>
      <c r="BM10" s="160">
        <f t="shared" si="1"/>
        <v>55.133928571428569</v>
      </c>
      <c r="BN10" s="162">
        <v>512</v>
      </c>
      <c r="BO10" s="162">
        <v>489</v>
      </c>
      <c r="BP10" s="162">
        <v>524</v>
      </c>
      <c r="BQ10" s="162">
        <v>414</v>
      </c>
      <c r="BR10" s="162">
        <v>435</v>
      </c>
      <c r="BS10" s="162">
        <v>368</v>
      </c>
      <c r="BT10" s="162">
        <v>330</v>
      </c>
      <c r="BU10" s="162">
        <v>278</v>
      </c>
      <c r="BV10" s="162">
        <v>258</v>
      </c>
      <c r="BW10" s="161">
        <v>245</v>
      </c>
      <c r="BX10" s="162">
        <v>130</v>
      </c>
      <c r="BY10" s="162">
        <v>130</v>
      </c>
      <c r="BZ10" s="162">
        <v>130</v>
      </c>
      <c r="CA10" s="162">
        <v>135</v>
      </c>
      <c r="CB10" s="162">
        <v>139</v>
      </c>
      <c r="CC10" s="162">
        <v>138</v>
      </c>
      <c r="CD10" s="162">
        <v>138</v>
      </c>
      <c r="CE10" s="162">
        <v>138</v>
      </c>
      <c r="CF10" s="162">
        <v>138</v>
      </c>
      <c r="CG10" s="162">
        <v>137</v>
      </c>
      <c r="CH10" s="162">
        <v>130</v>
      </c>
      <c r="CI10" s="161">
        <v>129</v>
      </c>
      <c r="CJ10" s="162">
        <v>130</v>
      </c>
      <c r="CK10" s="162">
        <v>123</v>
      </c>
      <c r="CL10" s="162">
        <v>120</v>
      </c>
      <c r="CM10" s="162">
        <v>118</v>
      </c>
      <c r="CN10" s="162">
        <v>118</v>
      </c>
      <c r="CO10" s="162">
        <v>118</v>
      </c>
      <c r="CP10" s="162">
        <v>119</v>
      </c>
      <c r="CQ10" s="162">
        <v>123</v>
      </c>
      <c r="CR10" s="162">
        <v>118</v>
      </c>
      <c r="CS10" s="162">
        <v>119</v>
      </c>
      <c r="CT10" s="162">
        <v>115</v>
      </c>
      <c r="CU10" s="161">
        <v>118</v>
      </c>
      <c r="CV10" s="162">
        <v>43</v>
      </c>
      <c r="CW10" s="162">
        <v>162</v>
      </c>
      <c r="CX10" s="161">
        <v>42</v>
      </c>
      <c r="CY10" s="163">
        <v>38.495575221238937</v>
      </c>
      <c r="CZ10" s="163">
        <v>46.902654867256636</v>
      </c>
      <c r="DA10" s="163">
        <v>12.389380530973451</v>
      </c>
      <c r="DB10" s="160">
        <v>2.2123893805309733</v>
      </c>
      <c r="DC10" s="163">
        <v>27.173913043478262</v>
      </c>
      <c r="DD10" s="163">
        <v>48.913043478260867</v>
      </c>
      <c r="DE10" s="163">
        <v>17.934782608695652</v>
      </c>
      <c r="DF10" s="160">
        <v>5.9782608695652177</v>
      </c>
      <c r="DG10" s="178">
        <v>57.906458797327389</v>
      </c>
      <c r="DH10" s="178">
        <v>56.347438752783958</v>
      </c>
      <c r="DI10" s="178">
        <v>33.407572383073493</v>
      </c>
      <c r="DJ10" s="178">
        <v>56.347438752783958</v>
      </c>
      <c r="DK10" s="178">
        <v>57.238307349665924</v>
      </c>
      <c r="DL10" s="178">
        <v>57.01559020044543</v>
      </c>
      <c r="DM10" s="178">
        <v>57.238307349665924</v>
      </c>
      <c r="DN10" s="178">
        <v>58.129175946547882</v>
      </c>
      <c r="DO10" s="178">
        <v>57.01559020044543</v>
      </c>
      <c r="DP10" s="178">
        <v>57.142857142857139</v>
      </c>
      <c r="DQ10" s="178">
        <v>54.687499999999993</v>
      </c>
      <c r="DR10" s="179">
        <v>55.133928571428569</v>
      </c>
      <c r="DS10" s="131">
        <v>4</v>
      </c>
      <c r="DT10" s="131">
        <v>2</v>
      </c>
      <c r="DU10" s="143">
        <v>2</v>
      </c>
      <c r="DV10" s="131">
        <v>6</v>
      </c>
      <c r="DW10" s="131">
        <v>3</v>
      </c>
      <c r="DX10" s="143">
        <v>3</v>
      </c>
      <c r="DY10" s="131">
        <v>1</v>
      </c>
      <c r="DZ10" s="131">
        <v>-1</v>
      </c>
      <c r="EA10" s="143">
        <v>2</v>
      </c>
      <c r="EB10" s="131">
        <v>4</v>
      </c>
      <c r="EC10" s="131">
        <v>2</v>
      </c>
      <c r="ED10" s="143">
        <v>2</v>
      </c>
      <c r="EE10" s="131">
        <v>3</v>
      </c>
      <c r="EF10" s="131">
        <v>2</v>
      </c>
      <c r="EG10" s="143">
        <v>1</v>
      </c>
      <c r="EH10" s="131">
        <v>1</v>
      </c>
      <c r="EI10" s="127">
        <v>0</v>
      </c>
      <c r="EJ10" s="143">
        <v>1</v>
      </c>
      <c r="EK10" s="131">
        <v>2</v>
      </c>
      <c r="EL10" s="131">
        <v>-1</v>
      </c>
      <c r="EM10" s="143">
        <v>3</v>
      </c>
      <c r="EN10" s="131">
        <v>247</v>
      </c>
      <c r="EO10" s="131">
        <v>129</v>
      </c>
      <c r="EP10" s="143">
        <v>118</v>
      </c>
      <c r="EQ10" s="131">
        <v>43</v>
      </c>
      <c r="ER10" s="131">
        <v>25</v>
      </c>
      <c r="ES10" s="143">
        <v>18</v>
      </c>
      <c r="ET10" s="131">
        <v>162</v>
      </c>
      <c r="EU10" s="131">
        <v>86</v>
      </c>
      <c r="EV10" s="143">
        <v>76</v>
      </c>
      <c r="EW10" s="131">
        <v>42</v>
      </c>
      <c r="EX10" s="131">
        <v>18</v>
      </c>
      <c r="EY10" s="143">
        <v>24</v>
      </c>
      <c r="EZ10" s="127">
        <v>248</v>
      </c>
      <c r="FA10" s="127">
        <v>133</v>
      </c>
      <c r="FB10" s="122">
        <v>115</v>
      </c>
      <c r="FC10" s="151">
        <v>0</v>
      </c>
      <c r="FD10" s="127">
        <v>0</v>
      </c>
      <c r="FE10" s="145">
        <v>0</v>
      </c>
      <c r="FF10" s="127">
        <v>0</v>
      </c>
      <c r="FG10" s="127">
        <v>0</v>
      </c>
      <c r="FH10" s="127">
        <v>0</v>
      </c>
      <c r="FI10" s="145">
        <v>0</v>
      </c>
      <c r="FJ10" s="127">
        <v>0</v>
      </c>
      <c r="FK10" s="127">
        <v>0</v>
      </c>
      <c r="FL10" s="127">
        <v>0</v>
      </c>
      <c r="FM10" s="145">
        <v>0</v>
      </c>
      <c r="FN10" s="122">
        <v>0</v>
      </c>
      <c r="FO10" s="145">
        <v>0</v>
      </c>
      <c r="FP10" s="127">
        <v>0</v>
      </c>
      <c r="FQ10" s="127">
        <v>0</v>
      </c>
      <c r="FR10" s="127">
        <v>0</v>
      </c>
      <c r="FS10" s="127">
        <v>0</v>
      </c>
      <c r="FT10" s="127">
        <v>0</v>
      </c>
      <c r="FU10" s="127">
        <v>0</v>
      </c>
      <c r="FV10" s="145">
        <v>0</v>
      </c>
      <c r="FW10" s="122">
        <v>0</v>
      </c>
      <c r="FX10" s="127">
        <v>0</v>
      </c>
      <c r="FY10" s="145">
        <v>0</v>
      </c>
      <c r="FZ10" s="145">
        <v>1</v>
      </c>
      <c r="GA10" s="145">
        <v>0</v>
      </c>
      <c r="GB10" s="127">
        <v>0</v>
      </c>
      <c r="GC10" s="145">
        <v>0</v>
      </c>
      <c r="GD10" s="145">
        <v>0</v>
      </c>
      <c r="GE10" s="122">
        <v>0</v>
      </c>
      <c r="GF10" s="127">
        <v>0</v>
      </c>
      <c r="GG10" s="127">
        <v>0</v>
      </c>
      <c r="GH10" s="127">
        <v>0</v>
      </c>
      <c r="GI10" s="127">
        <v>0</v>
      </c>
      <c r="GJ10" s="127">
        <v>0</v>
      </c>
      <c r="GK10" s="127">
        <v>0</v>
      </c>
      <c r="GL10" s="127">
        <v>0</v>
      </c>
      <c r="GM10" s="127">
        <v>0</v>
      </c>
      <c r="GN10" s="127">
        <v>0</v>
      </c>
      <c r="GO10" s="127">
        <v>0</v>
      </c>
      <c r="GP10" s="127">
        <v>0</v>
      </c>
      <c r="GQ10" s="127">
        <v>0</v>
      </c>
      <c r="GR10" s="127">
        <v>0</v>
      </c>
      <c r="GS10" s="127">
        <v>0</v>
      </c>
      <c r="GT10" s="127">
        <v>0</v>
      </c>
      <c r="GU10" s="127">
        <v>0</v>
      </c>
      <c r="GV10" s="127">
        <v>0</v>
      </c>
      <c r="GW10" s="127">
        <v>0</v>
      </c>
      <c r="GX10" s="127">
        <v>0</v>
      </c>
      <c r="GY10" s="127">
        <v>0</v>
      </c>
      <c r="GZ10" s="127">
        <v>0</v>
      </c>
      <c r="HA10" s="127">
        <v>0</v>
      </c>
      <c r="HB10" s="127">
        <v>0</v>
      </c>
      <c r="HC10" s="127">
        <v>0</v>
      </c>
      <c r="HD10" s="127">
        <v>0</v>
      </c>
      <c r="HE10" s="127">
        <v>0</v>
      </c>
      <c r="HF10" s="127">
        <v>0</v>
      </c>
      <c r="HG10" s="127">
        <v>0</v>
      </c>
      <c r="HH10" s="127">
        <v>0</v>
      </c>
      <c r="HI10" s="122">
        <v>0</v>
      </c>
      <c r="HJ10" s="157">
        <v>0</v>
      </c>
      <c r="HK10" s="157">
        <v>0</v>
      </c>
      <c r="HL10" s="157">
        <v>0</v>
      </c>
      <c r="HM10" s="157">
        <v>0</v>
      </c>
      <c r="HN10" s="145">
        <v>0</v>
      </c>
      <c r="HO10" s="127"/>
      <c r="HP10" s="127"/>
    </row>
    <row r="11" spans="1:224">
      <c r="A11" s="122" t="s">
        <v>15</v>
      </c>
      <c r="B11" s="131">
        <v>443</v>
      </c>
      <c r="C11" s="131">
        <v>392</v>
      </c>
      <c r="D11" s="131">
        <v>0</v>
      </c>
      <c r="E11" s="127">
        <v>0</v>
      </c>
      <c r="F11" s="131">
        <v>14</v>
      </c>
      <c r="G11" s="131">
        <v>3</v>
      </c>
      <c r="H11" s="131">
        <v>1</v>
      </c>
      <c r="I11" s="131">
        <v>409</v>
      </c>
      <c r="J11" s="131">
        <v>0</v>
      </c>
      <c r="K11" s="131">
        <v>3</v>
      </c>
      <c r="L11" s="131">
        <v>8</v>
      </c>
      <c r="M11" s="136">
        <v>22</v>
      </c>
      <c r="N11" s="131">
        <v>44</v>
      </c>
      <c r="O11" s="131">
        <v>4</v>
      </c>
      <c r="P11" s="131">
        <v>7</v>
      </c>
      <c r="Q11" s="131">
        <v>12</v>
      </c>
      <c r="R11" s="131">
        <v>8</v>
      </c>
      <c r="S11" s="131">
        <v>0</v>
      </c>
      <c r="T11" s="131">
        <v>1</v>
      </c>
      <c r="U11" s="131">
        <v>1</v>
      </c>
      <c r="V11" s="131">
        <v>1</v>
      </c>
      <c r="W11" s="131">
        <v>0</v>
      </c>
      <c r="X11" s="131">
        <v>2</v>
      </c>
      <c r="Y11" s="131">
        <v>2</v>
      </c>
      <c r="Z11" s="131">
        <v>2</v>
      </c>
      <c r="AA11" s="131">
        <v>0</v>
      </c>
      <c r="AB11" s="131">
        <v>0</v>
      </c>
      <c r="AC11" s="131">
        <v>0</v>
      </c>
      <c r="AD11" s="131">
        <v>2</v>
      </c>
      <c r="AE11" s="131">
        <v>0</v>
      </c>
      <c r="AF11" s="131">
        <v>0</v>
      </c>
      <c r="AG11" s="136">
        <v>2</v>
      </c>
      <c r="AH11" s="127">
        <v>0</v>
      </c>
      <c r="AI11" s="131">
        <v>0</v>
      </c>
      <c r="AJ11" s="131">
        <v>2</v>
      </c>
      <c r="AK11" s="131">
        <v>0</v>
      </c>
      <c r="AL11" s="131">
        <v>0</v>
      </c>
      <c r="AM11" s="131">
        <v>35</v>
      </c>
      <c r="AN11" s="131">
        <v>0</v>
      </c>
      <c r="AO11" s="131">
        <v>3</v>
      </c>
      <c r="AP11" s="131">
        <v>2</v>
      </c>
      <c r="AQ11" s="136">
        <v>2</v>
      </c>
      <c r="AR11" s="131">
        <v>1</v>
      </c>
      <c r="AS11" s="131">
        <v>0</v>
      </c>
      <c r="AT11" s="131">
        <v>0</v>
      </c>
      <c r="AU11" s="131">
        <v>0</v>
      </c>
      <c r="AV11" s="131">
        <v>0</v>
      </c>
      <c r="AW11" s="131">
        <v>0</v>
      </c>
      <c r="AX11" s="131">
        <v>1</v>
      </c>
      <c r="AY11" s="131">
        <v>0</v>
      </c>
      <c r="AZ11" s="131">
        <v>0</v>
      </c>
      <c r="BA11" s="131">
        <v>3</v>
      </c>
      <c r="BB11" s="131">
        <v>1</v>
      </c>
      <c r="BC11" s="131">
        <v>0</v>
      </c>
      <c r="BD11" s="136">
        <v>0</v>
      </c>
      <c r="BE11" s="136">
        <v>0</v>
      </c>
      <c r="BF11" s="131">
        <v>443</v>
      </c>
      <c r="BG11" s="131">
        <v>2</v>
      </c>
      <c r="BH11" s="131">
        <v>2</v>
      </c>
      <c r="BI11" s="136">
        <v>2</v>
      </c>
      <c r="BJ11" s="167">
        <v>291</v>
      </c>
      <c r="BK11" s="174">
        <v>443</v>
      </c>
      <c r="BL11" s="164">
        <f t="shared" si="0"/>
        <v>4.43</v>
      </c>
      <c r="BM11" s="160">
        <f t="shared" si="1"/>
        <v>65.688487584650119</v>
      </c>
      <c r="BN11" s="162">
        <v>483</v>
      </c>
      <c r="BO11" s="162">
        <v>505</v>
      </c>
      <c r="BP11" s="162">
        <v>515</v>
      </c>
      <c r="BQ11" s="162">
        <v>411</v>
      </c>
      <c r="BR11" s="162">
        <v>408</v>
      </c>
      <c r="BS11" s="162">
        <v>384</v>
      </c>
      <c r="BT11" s="162">
        <v>331</v>
      </c>
      <c r="BU11" s="162">
        <v>315</v>
      </c>
      <c r="BV11" s="162">
        <v>284</v>
      </c>
      <c r="BW11" s="161">
        <v>295</v>
      </c>
      <c r="BX11" s="162">
        <v>140</v>
      </c>
      <c r="BY11" s="162">
        <v>143</v>
      </c>
      <c r="BZ11" s="162">
        <v>148</v>
      </c>
      <c r="CA11" s="162">
        <v>145</v>
      </c>
      <c r="CB11" s="162">
        <v>148</v>
      </c>
      <c r="CC11" s="162">
        <v>155</v>
      </c>
      <c r="CD11" s="162">
        <v>161</v>
      </c>
      <c r="CE11" s="162">
        <v>158</v>
      </c>
      <c r="CF11" s="162">
        <v>156</v>
      </c>
      <c r="CG11" s="162">
        <v>154</v>
      </c>
      <c r="CH11" s="162">
        <v>149</v>
      </c>
      <c r="CI11" s="161">
        <v>149</v>
      </c>
      <c r="CJ11" s="162">
        <v>144</v>
      </c>
      <c r="CK11" s="162">
        <v>154</v>
      </c>
      <c r="CL11" s="162">
        <v>153</v>
      </c>
      <c r="CM11" s="162">
        <v>151</v>
      </c>
      <c r="CN11" s="162">
        <v>151</v>
      </c>
      <c r="CO11" s="162">
        <v>151</v>
      </c>
      <c r="CP11" s="162">
        <v>146</v>
      </c>
      <c r="CQ11" s="162">
        <v>149</v>
      </c>
      <c r="CR11" s="162">
        <v>146</v>
      </c>
      <c r="CS11" s="162">
        <v>150</v>
      </c>
      <c r="CT11" s="162">
        <v>146</v>
      </c>
      <c r="CU11" s="161">
        <v>142</v>
      </c>
      <c r="CV11" s="162">
        <v>35</v>
      </c>
      <c r="CW11" s="162">
        <v>200</v>
      </c>
      <c r="CX11" s="161">
        <v>56</v>
      </c>
      <c r="CY11" s="163">
        <v>32.083333333333336</v>
      </c>
      <c r="CZ11" s="163">
        <v>48.333333333333336</v>
      </c>
      <c r="DA11" s="163">
        <v>16.25</v>
      </c>
      <c r="DB11" s="160">
        <v>3.3333333333333335</v>
      </c>
      <c r="DC11" s="163">
        <v>21.721311475409838</v>
      </c>
      <c r="DD11" s="163">
        <v>49.180327868852459</v>
      </c>
      <c r="DE11" s="163">
        <v>23.360655737704917</v>
      </c>
      <c r="DF11" s="160">
        <v>5.7377049180327866</v>
      </c>
      <c r="DG11" s="178">
        <v>64.108352144469535</v>
      </c>
      <c r="DH11" s="178">
        <v>67.042889390519193</v>
      </c>
      <c r="DI11" s="178">
        <v>67.945823927765247</v>
      </c>
      <c r="DJ11" s="178">
        <v>66.817155756207683</v>
      </c>
      <c r="DK11" s="178">
        <v>67.494356659142213</v>
      </c>
      <c r="DL11" s="178">
        <v>69.074492099322796</v>
      </c>
      <c r="DM11" s="178">
        <v>69.300225733634321</v>
      </c>
      <c r="DN11" s="178">
        <v>69.300225733634321</v>
      </c>
      <c r="DO11" s="178">
        <v>68.171557562076757</v>
      </c>
      <c r="DP11" s="178">
        <v>68.623024830699777</v>
      </c>
      <c r="DQ11" s="178">
        <v>66.591422121896173</v>
      </c>
      <c r="DR11" s="179">
        <v>65.688487584650119</v>
      </c>
      <c r="DS11" s="131">
        <v>4</v>
      </c>
      <c r="DT11" s="131">
        <v>3</v>
      </c>
      <c r="DU11" s="143">
        <v>1</v>
      </c>
      <c r="DV11" s="131">
        <v>3</v>
      </c>
      <c r="DW11" s="131">
        <v>3</v>
      </c>
      <c r="DX11" s="143">
        <v>0</v>
      </c>
      <c r="DY11" s="131">
        <v>-1</v>
      </c>
      <c r="DZ11" s="131">
        <v>1</v>
      </c>
      <c r="EA11" s="143">
        <v>-2</v>
      </c>
      <c r="EB11" s="131">
        <v>2</v>
      </c>
      <c r="EC11" s="131">
        <v>2</v>
      </c>
      <c r="ED11" s="143">
        <v>0</v>
      </c>
      <c r="EE11" s="131">
        <v>5</v>
      </c>
      <c r="EF11" s="131">
        <v>3</v>
      </c>
      <c r="EG11" s="143">
        <v>2</v>
      </c>
      <c r="EH11" s="131">
        <v>-3</v>
      </c>
      <c r="EI11" s="131">
        <v>-1</v>
      </c>
      <c r="EJ11" s="143">
        <v>-2</v>
      </c>
      <c r="EK11" s="131">
        <v>-4</v>
      </c>
      <c r="EL11" s="131">
        <v>0</v>
      </c>
      <c r="EM11" s="143">
        <v>-4</v>
      </c>
      <c r="EN11" s="131">
        <v>291</v>
      </c>
      <c r="EO11" s="131">
        <v>149</v>
      </c>
      <c r="EP11" s="143">
        <v>142</v>
      </c>
      <c r="EQ11" s="131">
        <v>35</v>
      </c>
      <c r="ER11" s="131">
        <v>23</v>
      </c>
      <c r="ES11" s="143">
        <v>12</v>
      </c>
      <c r="ET11" s="131">
        <v>200</v>
      </c>
      <c r="EU11" s="131">
        <v>104</v>
      </c>
      <c r="EV11" s="143">
        <v>96</v>
      </c>
      <c r="EW11" s="131">
        <v>56</v>
      </c>
      <c r="EX11" s="131">
        <v>22</v>
      </c>
      <c r="EY11" s="143">
        <v>34</v>
      </c>
      <c r="EZ11" s="127">
        <v>298</v>
      </c>
      <c r="FA11" s="127">
        <v>152</v>
      </c>
      <c r="FB11" s="122">
        <v>146</v>
      </c>
      <c r="FC11" s="151">
        <v>0</v>
      </c>
      <c r="FD11" s="134">
        <v>0</v>
      </c>
      <c r="FE11" s="145">
        <v>0</v>
      </c>
      <c r="FF11" s="134">
        <v>0</v>
      </c>
      <c r="FG11" s="134">
        <v>0</v>
      </c>
      <c r="FH11" s="134">
        <v>0</v>
      </c>
      <c r="FI11" s="145">
        <v>0</v>
      </c>
      <c r="FJ11" s="134">
        <v>0</v>
      </c>
      <c r="FK11" s="134">
        <v>0</v>
      </c>
      <c r="FL11" s="134">
        <v>0</v>
      </c>
      <c r="FM11" s="145">
        <v>0</v>
      </c>
      <c r="FN11" s="122">
        <v>0</v>
      </c>
      <c r="FO11" s="151">
        <v>0</v>
      </c>
      <c r="FP11" s="134">
        <v>0</v>
      </c>
      <c r="FQ11" s="134">
        <v>0</v>
      </c>
      <c r="FR11" s="134">
        <v>0</v>
      </c>
      <c r="FS11" s="134">
        <v>0</v>
      </c>
      <c r="FT11" s="134">
        <v>0</v>
      </c>
      <c r="FU11" s="134">
        <v>0</v>
      </c>
      <c r="FV11" s="151">
        <v>0</v>
      </c>
      <c r="FW11" s="122">
        <v>0</v>
      </c>
      <c r="FX11" s="127">
        <v>1</v>
      </c>
      <c r="FY11" s="145">
        <v>0</v>
      </c>
      <c r="FZ11" s="145">
        <v>1</v>
      </c>
      <c r="GA11" s="145">
        <v>0</v>
      </c>
      <c r="GB11" s="127">
        <v>0</v>
      </c>
      <c r="GC11" s="145">
        <v>0</v>
      </c>
      <c r="GD11" s="145">
        <v>0</v>
      </c>
      <c r="GE11" s="122">
        <v>1</v>
      </c>
      <c r="GF11" s="134">
        <v>0</v>
      </c>
      <c r="GG11" s="134">
        <v>0</v>
      </c>
      <c r="GH11" s="134">
        <v>0</v>
      </c>
      <c r="GI11" s="134">
        <v>0</v>
      </c>
      <c r="GJ11" s="134">
        <v>0</v>
      </c>
      <c r="GK11" s="134">
        <v>0</v>
      </c>
      <c r="GL11" s="134">
        <v>0</v>
      </c>
      <c r="GM11" s="134">
        <v>0</v>
      </c>
      <c r="GN11" s="134">
        <v>0</v>
      </c>
      <c r="GO11" s="134">
        <v>0</v>
      </c>
      <c r="GP11" s="134">
        <v>0</v>
      </c>
      <c r="GQ11" s="134">
        <v>0</v>
      </c>
      <c r="GR11" s="134">
        <v>0</v>
      </c>
      <c r="GS11" s="134">
        <v>0</v>
      </c>
      <c r="GT11" s="134">
        <v>0</v>
      </c>
      <c r="GU11" s="134">
        <v>0</v>
      </c>
      <c r="GV11" s="134">
        <v>0</v>
      </c>
      <c r="GW11" s="134">
        <v>0</v>
      </c>
      <c r="GX11" s="134">
        <v>0</v>
      </c>
      <c r="GY11" s="134">
        <v>0</v>
      </c>
      <c r="GZ11" s="134">
        <v>0</v>
      </c>
      <c r="HA11" s="134">
        <v>0</v>
      </c>
      <c r="HB11" s="134">
        <v>0</v>
      </c>
      <c r="HC11" s="134">
        <v>0</v>
      </c>
      <c r="HD11" s="134">
        <v>0</v>
      </c>
      <c r="HE11" s="134">
        <v>0</v>
      </c>
      <c r="HF11" s="134">
        <v>0</v>
      </c>
      <c r="HG11" s="134">
        <v>0</v>
      </c>
      <c r="HH11" s="134">
        <v>0</v>
      </c>
      <c r="HI11" s="138">
        <v>0</v>
      </c>
      <c r="HJ11" s="157">
        <v>0</v>
      </c>
      <c r="HK11" s="157">
        <v>0</v>
      </c>
      <c r="HL11" s="157">
        <v>0</v>
      </c>
      <c r="HM11" s="157">
        <v>0</v>
      </c>
      <c r="HN11" s="145">
        <v>0</v>
      </c>
      <c r="HO11" s="127"/>
      <c r="HP11" s="127"/>
    </row>
    <row r="12" spans="1:224">
      <c r="A12" s="122" t="s">
        <v>16</v>
      </c>
      <c r="B12" s="131">
        <v>451</v>
      </c>
      <c r="C12" s="131">
        <v>356</v>
      </c>
      <c r="D12" s="131">
        <v>0</v>
      </c>
      <c r="E12" s="131">
        <v>0</v>
      </c>
      <c r="F12" s="131">
        <v>12</v>
      </c>
      <c r="G12" s="131">
        <v>1</v>
      </c>
      <c r="H12" s="131">
        <v>3</v>
      </c>
      <c r="I12" s="131">
        <v>373</v>
      </c>
      <c r="J12" s="131">
        <v>0</v>
      </c>
      <c r="K12" s="131">
        <v>6</v>
      </c>
      <c r="L12" s="131">
        <v>9</v>
      </c>
      <c r="M12" s="136">
        <v>63</v>
      </c>
      <c r="N12" s="131">
        <v>96</v>
      </c>
      <c r="O12" s="131">
        <v>6</v>
      </c>
      <c r="P12" s="131">
        <v>11</v>
      </c>
      <c r="Q12" s="131">
        <v>16</v>
      </c>
      <c r="R12" s="131">
        <v>24</v>
      </c>
      <c r="S12" s="131">
        <v>4</v>
      </c>
      <c r="T12" s="131">
        <v>6</v>
      </c>
      <c r="U12" s="131">
        <v>1</v>
      </c>
      <c r="V12" s="131">
        <v>1</v>
      </c>
      <c r="W12" s="131">
        <v>1</v>
      </c>
      <c r="X12" s="131">
        <v>8</v>
      </c>
      <c r="Y12" s="131">
        <v>0</v>
      </c>
      <c r="Z12" s="131">
        <v>3</v>
      </c>
      <c r="AA12" s="131">
        <v>1</v>
      </c>
      <c r="AB12" s="131">
        <v>0</v>
      </c>
      <c r="AC12" s="131">
        <v>4</v>
      </c>
      <c r="AD12" s="131">
        <v>9</v>
      </c>
      <c r="AE12" s="131">
        <v>0</v>
      </c>
      <c r="AF12" s="131">
        <v>0</v>
      </c>
      <c r="AG12" s="136">
        <v>1</v>
      </c>
      <c r="AH12" s="131">
        <v>1</v>
      </c>
      <c r="AI12" s="131">
        <v>0</v>
      </c>
      <c r="AJ12" s="131">
        <v>6</v>
      </c>
      <c r="AK12" s="131">
        <v>1</v>
      </c>
      <c r="AL12" s="131">
        <v>0</v>
      </c>
      <c r="AM12" s="131">
        <v>75</v>
      </c>
      <c r="AN12" s="131">
        <v>0</v>
      </c>
      <c r="AO12" s="131">
        <v>0</v>
      </c>
      <c r="AP12" s="131">
        <v>3</v>
      </c>
      <c r="AQ12" s="136">
        <v>10</v>
      </c>
      <c r="AR12" s="131">
        <v>1</v>
      </c>
      <c r="AS12" s="131">
        <v>0</v>
      </c>
      <c r="AT12" s="131">
        <v>0</v>
      </c>
      <c r="AU12" s="131">
        <v>0</v>
      </c>
      <c r="AV12" s="131">
        <v>0</v>
      </c>
      <c r="AW12" s="131">
        <v>0</v>
      </c>
      <c r="AX12" s="131">
        <v>1</v>
      </c>
      <c r="AY12" s="131">
        <v>1</v>
      </c>
      <c r="AZ12" s="131">
        <v>0</v>
      </c>
      <c r="BA12" s="131">
        <v>1</v>
      </c>
      <c r="BB12" s="131">
        <v>1</v>
      </c>
      <c r="BC12" s="131">
        <v>0</v>
      </c>
      <c r="BD12" s="136">
        <v>0</v>
      </c>
      <c r="BE12" s="136">
        <v>0</v>
      </c>
      <c r="BF12" s="131">
        <v>451</v>
      </c>
      <c r="BG12" s="131">
        <v>1</v>
      </c>
      <c r="BH12" s="131">
        <v>1</v>
      </c>
      <c r="BI12" s="136">
        <v>1</v>
      </c>
      <c r="BJ12" s="167">
        <v>501</v>
      </c>
      <c r="BK12" s="174">
        <v>451</v>
      </c>
      <c r="BL12" s="164">
        <f t="shared" si="0"/>
        <v>4.51</v>
      </c>
      <c r="BM12" s="160">
        <f t="shared" si="1"/>
        <v>111.08647450110865</v>
      </c>
      <c r="BN12" s="162">
        <v>556</v>
      </c>
      <c r="BO12" s="162">
        <v>581</v>
      </c>
      <c r="BP12" s="162">
        <v>570</v>
      </c>
      <c r="BQ12" s="162">
        <v>537</v>
      </c>
      <c r="BR12" s="162">
        <v>575</v>
      </c>
      <c r="BS12" s="162">
        <v>562</v>
      </c>
      <c r="BT12" s="162">
        <v>531</v>
      </c>
      <c r="BU12" s="162">
        <v>483</v>
      </c>
      <c r="BV12" s="162">
        <v>474</v>
      </c>
      <c r="BW12" s="161">
        <v>502</v>
      </c>
      <c r="BX12" s="162">
        <v>227</v>
      </c>
      <c r="BY12" s="162">
        <v>225</v>
      </c>
      <c r="BZ12" s="162">
        <v>226</v>
      </c>
      <c r="CA12" s="162">
        <v>223</v>
      </c>
      <c r="CB12" s="162">
        <v>229</v>
      </c>
      <c r="CC12" s="162">
        <v>232</v>
      </c>
      <c r="CD12" s="162">
        <v>226</v>
      </c>
      <c r="CE12" s="162">
        <v>234</v>
      </c>
      <c r="CF12" s="162">
        <v>235</v>
      </c>
      <c r="CG12" s="162">
        <v>239</v>
      </c>
      <c r="CH12" s="162">
        <v>250</v>
      </c>
      <c r="CI12" s="161">
        <v>250</v>
      </c>
      <c r="CJ12" s="162">
        <v>244</v>
      </c>
      <c r="CK12" s="162">
        <v>245</v>
      </c>
      <c r="CL12" s="162">
        <v>238</v>
      </c>
      <c r="CM12" s="162">
        <v>241</v>
      </c>
      <c r="CN12" s="162">
        <v>237</v>
      </c>
      <c r="CO12" s="162">
        <v>239</v>
      </c>
      <c r="CP12" s="162">
        <v>245</v>
      </c>
      <c r="CQ12" s="162">
        <v>251</v>
      </c>
      <c r="CR12" s="162">
        <v>250</v>
      </c>
      <c r="CS12" s="162">
        <v>248</v>
      </c>
      <c r="CT12" s="162">
        <v>252</v>
      </c>
      <c r="CU12" s="161">
        <v>251</v>
      </c>
      <c r="CV12" s="162">
        <v>86</v>
      </c>
      <c r="CW12" s="162">
        <v>335</v>
      </c>
      <c r="CX12" s="161">
        <v>80</v>
      </c>
      <c r="CY12" s="163">
        <v>26.700251889168765</v>
      </c>
      <c r="CZ12" s="163">
        <v>48.866498740554157</v>
      </c>
      <c r="DA12" s="163">
        <v>20.403022670025187</v>
      </c>
      <c r="DB12" s="160">
        <v>4.0302267002518892</v>
      </c>
      <c r="DC12" s="163">
        <v>21.065989847715738</v>
      </c>
      <c r="DD12" s="163">
        <v>44.670050761421322</v>
      </c>
      <c r="DE12" s="163">
        <v>27.664974619289339</v>
      </c>
      <c r="DF12" s="160">
        <v>6.5989847715736039</v>
      </c>
      <c r="DG12" s="178">
        <v>104.43458980044346</v>
      </c>
      <c r="DH12" s="178">
        <v>104.21286031042129</v>
      </c>
      <c r="DI12" s="178">
        <v>102.88248337028826</v>
      </c>
      <c r="DJ12" s="178">
        <v>102.88248337028826</v>
      </c>
      <c r="DK12" s="178">
        <v>103.3259423503326</v>
      </c>
      <c r="DL12" s="178">
        <v>104.43458980044346</v>
      </c>
      <c r="DM12" s="178">
        <v>104.43458980044346</v>
      </c>
      <c r="DN12" s="178">
        <v>107.53880266075389</v>
      </c>
      <c r="DO12" s="178">
        <v>107.53880266075389</v>
      </c>
      <c r="DP12" s="178">
        <v>107.98226164079823</v>
      </c>
      <c r="DQ12" s="178">
        <v>111.30820399113082</v>
      </c>
      <c r="DR12" s="179">
        <v>111.08647450110865</v>
      </c>
      <c r="DS12" s="131">
        <v>3</v>
      </c>
      <c r="DT12" s="131">
        <v>2</v>
      </c>
      <c r="DU12" s="143">
        <v>1</v>
      </c>
      <c r="DV12" s="131">
        <v>4</v>
      </c>
      <c r="DW12" s="131">
        <v>1</v>
      </c>
      <c r="DX12" s="143">
        <v>3</v>
      </c>
      <c r="DY12" s="131">
        <v>2</v>
      </c>
      <c r="DZ12" s="131">
        <v>2</v>
      </c>
      <c r="EA12" s="143">
        <v>0</v>
      </c>
      <c r="EB12" s="131">
        <v>7</v>
      </c>
      <c r="EC12" s="131">
        <v>4</v>
      </c>
      <c r="ED12" s="143">
        <v>3</v>
      </c>
      <c r="EE12" s="131">
        <v>10</v>
      </c>
      <c r="EF12" s="131">
        <v>6</v>
      </c>
      <c r="EG12" s="143">
        <v>4</v>
      </c>
      <c r="EH12" s="131">
        <v>-3</v>
      </c>
      <c r="EI12" s="131">
        <v>-2</v>
      </c>
      <c r="EJ12" s="143">
        <v>-1</v>
      </c>
      <c r="EK12" s="131">
        <v>-1</v>
      </c>
      <c r="EL12" s="131">
        <v>0</v>
      </c>
      <c r="EM12" s="143">
        <v>-1</v>
      </c>
      <c r="EN12" s="131">
        <v>501</v>
      </c>
      <c r="EO12" s="131">
        <v>250</v>
      </c>
      <c r="EP12" s="143">
        <v>251</v>
      </c>
      <c r="EQ12" s="131">
        <v>86</v>
      </c>
      <c r="ER12" s="131">
        <v>48</v>
      </c>
      <c r="ES12" s="143">
        <v>38</v>
      </c>
      <c r="ET12" s="131">
        <v>335</v>
      </c>
      <c r="EU12" s="131">
        <v>175</v>
      </c>
      <c r="EV12" s="143">
        <v>160</v>
      </c>
      <c r="EW12" s="131">
        <v>80</v>
      </c>
      <c r="EX12" s="131">
        <v>27</v>
      </c>
      <c r="EY12" s="143">
        <v>53</v>
      </c>
      <c r="EZ12" s="127">
        <v>499</v>
      </c>
      <c r="FA12" s="127">
        <v>249</v>
      </c>
      <c r="FB12" s="122">
        <v>250</v>
      </c>
      <c r="FC12" s="151">
        <v>1</v>
      </c>
      <c r="FD12" s="134">
        <v>0</v>
      </c>
      <c r="FE12" s="151">
        <v>0</v>
      </c>
      <c r="FF12" s="134">
        <v>0</v>
      </c>
      <c r="FG12" s="134">
        <v>0</v>
      </c>
      <c r="FH12" s="134">
        <v>0</v>
      </c>
      <c r="FI12" s="151">
        <v>0</v>
      </c>
      <c r="FJ12" s="134">
        <v>0</v>
      </c>
      <c r="FK12" s="134">
        <v>0</v>
      </c>
      <c r="FL12" s="134">
        <v>0</v>
      </c>
      <c r="FM12" s="151">
        <v>0</v>
      </c>
      <c r="FN12" s="138">
        <v>0</v>
      </c>
      <c r="FO12" s="151">
        <v>0</v>
      </c>
      <c r="FP12" s="134">
        <v>0</v>
      </c>
      <c r="FQ12" s="134">
        <v>0</v>
      </c>
      <c r="FR12" s="134">
        <v>0</v>
      </c>
      <c r="FS12" s="134">
        <v>0</v>
      </c>
      <c r="FT12" s="134">
        <v>0</v>
      </c>
      <c r="FU12" s="134">
        <v>0</v>
      </c>
      <c r="FV12" s="151">
        <v>0</v>
      </c>
      <c r="FW12" s="138">
        <v>0</v>
      </c>
      <c r="FX12" s="134">
        <v>1</v>
      </c>
      <c r="FY12" s="151">
        <v>0</v>
      </c>
      <c r="FZ12" s="151">
        <v>1</v>
      </c>
      <c r="GA12" s="151">
        <v>1</v>
      </c>
      <c r="GB12" s="134">
        <v>0</v>
      </c>
      <c r="GC12" s="151">
        <v>0</v>
      </c>
      <c r="GD12" s="151">
        <v>0</v>
      </c>
      <c r="GE12" s="122">
        <v>1</v>
      </c>
      <c r="GF12" s="134">
        <v>0</v>
      </c>
      <c r="GG12" s="134">
        <v>0</v>
      </c>
      <c r="GH12" s="134">
        <v>0</v>
      </c>
      <c r="GI12" s="134">
        <v>0</v>
      </c>
      <c r="GJ12" s="134">
        <v>0</v>
      </c>
      <c r="GK12" s="134">
        <v>0</v>
      </c>
      <c r="GL12" s="134">
        <v>0</v>
      </c>
      <c r="GM12" s="134">
        <v>0</v>
      </c>
      <c r="GN12" s="134">
        <v>0</v>
      </c>
      <c r="GO12" s="134">
        <v>0</v>
      </c>
      <c r="GP12" s="134">
        <v>0</v>
      </c>
      <c r="GQ12" s="134">
        <v>1</v>
      </c>
      <c r="GR12" s="134">
        <v>0</v>
      </c>
      <c r="GS12" s="134">
        <v>0</v>
      </c>
      <c r="GT12" s="134">
        <v>0</v>
      </c>
      <c r="GU12" s="134">
        <v>0</v>
      </c>
      <c r="GV12" s="134">
        <v>0</v>
      </c>
      <c r="GW12" s="134">
        <v>0</v>
      </c>
      <c r="GX12" s="134">
        <v>0</v>
      </c>
      <c r="GY12" s="134">
        <v>0</v>
      </c>
      <c r="GZ12" s="134">
        <v>0</v>
      </c>
      <c r="HA12" s="134">
        <v>0</v>
      </c>
      <c r="HB12" s="134">
        <v>0</v>
      </c>
      <c r="HC12" s="134">
        <v>0</v>
      </c>
      <c r="HD12" s="134">
        <v>0</v>
      </c>
      <c r="HE12" s="134">
        <v>0</v>
      </c>
      <c r="HF12" s="134">
        <v>0</v>
      </c>
      <c r="HG12" s="134">
        <v>0</v>
      </c>
      <c r="HH12" s="134">
        <v>0</v>
      </c>
      <c r="HI12" s="138">
        <v>0</v>
      </c>
      <c r="HJ12" s="157">
        <v>0</v>
      </c>
      <c r="HK12" s="157">
        <v>0</v>
      </c>
      <c r="HL12" s="157">
        <v>0</v>
      </c>
      <c r="HM12" s="157">
        <v>0</v>
      </c>
      <c r="HN12" s="145">
        <v>0</v>
      </c>
      <c r="HO12" s="127"/>
      <c r="HP12" s="127"/>
    </row>
    <row r="13" spans="1:224">
      <c r="A13" s="122" t="s">
        <v>17</v>
      </c>
      <c r="B13" s="131">
        <v>1204</v>
      </c>
      <c r="C13" s="131">
        <v>1009</v>
      </c>
      <c r="D13" s="131">
        <v>0</v>
      </c>
      <c r="E13" s="131">
        <v>0</v>
      </c>
      <c r="F13" s="131">
        <v>33</v>
      </c>
      <c r="G13" s="131">
        <v>1</v>
      </c>
      <c r="H13" s="131">
        <v>7</v>
      </c>
      <c r="I13" s="131">
        <v>1051</v>
      </c>
      <c r="J13" s="131">
        <v>4</v>
      </c>
      <c r="K13" s="131">
        <v>16</v>
      </c>
      <c r="L13" s="131">
        <v>30</v>
      </c>
      <c r="M13" s="136">
        <v>103</v>
      </c>
      <c r="N13" s="131">
        <v>384</v>
      </c>
      <c r="O13" s="131">
        <v>17</v>
      </c>
      <c r="P13" s="131">
        <v>58</v>
      </c>
      <c r="Q13" s="131">
        <v>67</v>
      </c>
      <c r="R13" s="131">
        <v>80</v>
      </c>
      <c r="S13" s="131">
        <v>12</v>
      </c>
      <c r="T13" s="131">
        <v>14</v>
      </c>
      <c r="U13" s="131">
        <v>2</v>
      </c>
      <c r="V13" s="131">
        <v>9</v>
      </c>
      <c r="W13" s="131">
        <v>14</v>
      </c>
      <c r="X13" s="131">
        <v>31</v>
      </c>
      <c r="Y13" s="131">
        <v>4</v>
      </c>
      <c r="Z13" s="131">
        <v>3</v>
      </c>
      <c r="AA13" s="131">
        <v>6</v>
      </c>
      <c r="AB13" s="131">
        <v>7</v>
      </c>
      <c r="AC13" s="131">
        <v>7</v>
      </c>
      <c r="AD13" s="131">
        <v>45</v>
      </c>
      <c r="AE13" s="131">
        <v>0</v>
      </c>
      <c r="AF13" s="131">
        <v>0</v>
      </c>
      <c r="AG13" s="136">
        <v>8</v>
      </c>
      <c r="AH13" s="131">
        <v>4</v>
      </c>
      <c r="AI13" s="131">
        <v>2</v>
      </c>
      <c r="AJ13" s="131">
        <v>31</v>
      </c>
      <c r="AK13" s="131">
        <v>2</v>
      </c>
      <c r="AL13" s="131">
        <v>0</v>
      </c>
      <c r="AM13" s="131">
        <v>273</v>
      </c>
      <c r="AN13" s="131">
        <v>0</v>
      </c>
      <c r="AO13" s="131">
        <v>14</v>
      </c>
      <c r="AP13" s="131">
        <v>5</v>
      </c>
      <c r="AQ13" s="136">
        <v>53</v>
      </c>
      <c r="AR13" s="131">
        <v>1</v>
      </c>
      <c r="AS13" s="131">
        <v>1</v>
      </c>
      <c r="AT13" s="131">
        <v>0</v>
      </c>
      <c r="AU13" s="131">
        <v>0</v>
      </c>
      <c r="AV13" s="131">
        <v>0</v>
      </c>
      <c r="AW13" s="131">
        <v>0</v>
      </c>
      <c r="AX13" s="131">
        <v>1</v>
      </c>
      <c r="AY13" s="131">
        <v>1</v>
      </c>
      <c r="AZ13" s="131">
        <v>0</v>
      </c>
      <c r="BA13" s="131">
        <v>1</v>
      </c>
      <c r="BB13" s="131">
        <v>1</v>
      </c>
      <c r="BC13" s="131">
        <v>0</v>
      </c>
      <c r="BD13" s="136">
        <v>0</v>
      </c>
      <c r="BE13" s="136">
        <v>0</v>
      </c>
      <c r="BF13" s="131">
        <v>1204</v>
      </c>
      <c r="BG13" s="131">
        <v>1</v>
      </c>
      <c r="BH13" s="131">
        <v>1</v>
      </c>
      <c r="BI13" s="136">
        <v>1</v>
      </c>
      <c r="BJ13" s="167">
        <v>1999</v>
      </c>
      <c r="BK13" s="174">
        <v>1204</v>
      </c>
      <c r="BL13" s="164">
        <f t="shared" si="0"/>
        <v>12.040000000000001</v>
      </c>
      <c r="BM13" s="160">
        <f t="shared" si="1"/>
        <v>166.02990033222591</v>
      </c>
      <c r="BN13" s="162">
        <v>1756</v>
      </c>
      <c r="BO13" s="162">
        <v>1853</v>
      </c>
      <c r="BP13" s="162">
        <v>1983</v>
      </c>
      <c r="BQ13" s="162">
        <v>1826</v>
      </c>
      <c r="BR13" s="162">
        <v>2094</v>
      </c>
      <c r="BS13" s="162">
        <v>2035</v>
      </c>
      <c r="BT13" s="162">
        <v>2221</v>
      </c>
      <c r="BU13" s="162">
        <v>2055</v>
      </c>
      <c r="BV13" s="162">
        <v>2110</v>
      </c>
      <c r="BW13" s="161">
        <v>2026</v>
      </c>
      <c r="BX13" s="162">
        <v>1020</v>
      </c>
      <c r="BY13" s="162">
        <v>1010</v>
      </c>
      <c r="BZ13" s="162">
        <v>1038</v>
      </c>
      <c r="CA13" s="162">
        <v>1062</v>
      </c>
      <c r="CB13" s="162">
        <v>1049</v>
      </c>
      <c r="CC13" s="162">
        <v>1055</v>
      </c>
      <c r="CD13" s="162">
        <v>1110</v>
      </c>
      <c r="CE13" s="162">
        <v>1098</v>
      </c>
      <c r="CF13" s="162">
        <v>1092</v>
      </c>
      <c r="CG13" s="162">
        <v>1070</v>
      </c>
      <c r="CH13" s="162">
        <v>989</v>
      </c>
      <c r="CI13" s="161">
        <v>985</v>
      </c>
      <c r="CJ13" s="162">
        <v>1076</v>
      </c>
      <c r="CK13" s="162">
        <v>1058</v>
      </c>
      <c r="CL13" s="162">
        <v>1057</v>
      </c>
      <c r="CM13" s="162">
        <v>1057</v>
      </c>
      <c r="CN13" s="162">
        <v>1073</v>
      </c>
      <c r="CO13" s="162">
        <v>1073</v>
      </c>
      <c r="CP13" s="162">
        <v>1066</v>
      </c>
      <c r="CQ13" s="162">
        <v>1051</v>
      </c>
      <c r="CR13" s="162">
        <v>1044</v>
      </c>
      <c r="CS13" s="162">
        <v>1040</v>
      </c>
      <c r="CT13" s="162">
        <v>1037</v>
      </c>
      <c r="CU13" s="161">
        <v>1014</v>
      </c>
      <c r="CV13" s="162">
        <v>275</v>
      </c>
      <c r="CW13" s="162">
        <v>1384</v>
      </c>
      <c r="CX13" s="161">
        <v>340</v>
      </c>
      <c r="CY13" s="163">
        <v>24.419953596287701</v>
      </c>
      <c r="CZ13" s="163">
        <v>47.099767981438518</v>
      </c>
      <c r="DA13" s="163">
        <v>24.187935034802784</v>
      </c>
      <c r="DB13" s="160">
        <v>4.2923433874709973</v>
      </c>
      <c r="DC13" s="163">
        <v>20.182926829268293</v>
      </c>
      <c r="DD13" s="163">
        <v>45.792682926829265</v>
      </c>
      <c r="DE13" s="163">
        <v>26.524390243902438</v>
      </c>
      <c r="DF13" s="160">
        <v>7.5</v>
      </c>
      <c r="DG13" s="178">
        <v>174.37603993344428</v>
      </c>
      <c r="DH13" s="178">
        <v>172.04658901830283</v>
      </c>
      <c r="DI13" s="178">
        <v>174.29284525790351</v>
      </c>
      <c r="DJ13" s="178">
        <v>176.28951747088186</v>
      </c>
      <c r="DK13" s="178">
        <v>176.53910149750416</v>
      </c>
      <c r="DL13" s="178">
        <v>177.03826955074877</v>
      </c>
      <c r="DM13" s="178">
        <v>181.0316139767055</v>
      </c>
      <c r="DN13" s="178">
        <v>178.78535773710482</v>
      </c>
      <c r="DO13" s="178">
        <v>177.40863787375417</v>
      </c>
      <c r="DP13" s="178">
        <v>175.24916943521595</v>
      </c>
      <c r="DQ13" s="178">
        <v>168.27242524916946</v>
      </c>
      <c r="DR13" s="179">
        <v>165.75456053067992</v>
      </c>
      <c r="DS13" s="131">
        <v>20</v>
      </c>
      <c r="DT13" s="131">
        <v>12</v>
      </c>
      <c r="DU13" s="143">
        <v>8</v>
      </c>
      <c r="DV13" s="131">
        <v>25</v>
      </c>
      <c r="DW13" s="131">
        <v>16</v>
      </c>
      <c r="DX13" s="143">
        <v>9</v>
      </c>
      <c r="DY13" s="131">
        <v>-8</v>
      </c>
      <c r="DZ13" s="131">
        <v>0</v>
      </c>
      <c r="EA13" s="143">
        <v>-8</v>
      </c>
      <c r="EB13" s="131">
        <v>34</v>
      </c>
      <c r="EC13" s="131">
        <v>15</v>
      </c>
      <c r="ED13" s="143">
        <v>19</v>
      </c>
      <c r="EE13" s="131">
        <v>53</v>
      </c>
      <c r="EF13" s="131">
        <v>19</v>
      </c>
      <c r="EG13" s="143">
        <v>34</v>
      </c>
      <c r="EH13" s="131">
        <v>-19</v>
      </c>
      <c r="EI13" s="131">
        <v>-4</v>
      </c>
      <c r="EJ13" s="143">
        <v>-15</v>
      </c>
      <c r="EK13" s="131">
        <v>-27</v>
      </c>
      <c r="EL13" s="131">
        <v>-4</v>
      </c>
      <c r="EM13" s="143">
        <v>-23</v>
      </c>
      <c r="EN13" s="131">
        <v>1999</v>
      </c>
      <c r="EO13" s="131">
        <v>985</v>
      </c>
      <c r="EP13" s="143">
        <v>1014</v>
      </c>
      <c r="EQ13" s="131">
        <v>275</v>
      </c>
      <c r="ER13" s="131">
        <v>151</v>
      </c>
      <c r="ES13" s="143">
        <v>124</v>
      </c>
      <c r="ET13" s="131">
        <v>1384</v>
      </c>
      <c r="EU13" s="131">
        <v>692</v>
      </c>
      <c r="EV13" s="143">
        <v>692</v>
      </c>
      <c r="EW13" s="131">
        <v>340</v>
      </c>
      <c r="EX13" s="131">
        <v>142</v>
      </c>
      <c r="EY13" s="143">
        <v>198</v>
      </c>
      <c r="EZ13" s="127">
        <v>2030</v>
      </c>
      <c r="FA13" s="127">
        <v>991</v>
      </c>
      <c r="FB13" s="122">
        <v>1039</v>
      </c>
      <c r="FC13" s="151">
        <v>1</v>
      </c>
      <c r="FD13" s="134">
        <v>0</v>
      </c>
      <c r="FE13" s="151">
        <v>1</v>
      </c>
      <c r="FF13" s="134">
        <v>0</v>
      </c>
      <c r="FG13" s="134">
        <v>0</v>
      </c>
      <c r="FH13" s="134">
        <v>0</v>
      </c>
      <c r="FI13" s="151">
        <v>0</v>
      </c>
      <c r="FJ13" s="134">
        <v>1</v>
      </c>
      <c r="FK13" s="134">
        <v>0</v>
      </c>
      <c r="FL13" s="134">
        <v>0</v>
      </c>
      <c r="FM13" s="151">
        <v>0</v>
      </c>
      <c r="FN13" s="122">
        <v>0</v>
      </c>
      <c r="FO13" s="151">
        <v>0</v>
      </c>
      <c r="FP13" s="134">
        <v>0</v>
      </c>
      <c r="FQ13" s="134">
        <v>0</v>
      </c>
      <c r="FR13" s="134">
        <v>0</v>
      </c>
      <c r="FS13" s="134">
        <v>0</v>
      </c>
      <c r="FT13" s="134">
        <v>0</v>
      </c>
      <c r="FU13" s="134">
        <v>0</v>
      </c>
      <c r="FV13" s="151">
        <v>0</v>
      </c>
      <c r="FW13" s="122">
        <v>1</v>
      </c>
      <c r="FX13" s="134">
        <v>1</v>
      </c>
      <c r="FY13" s="151">
        <v>0</v>
      </c>
      <c r="FZ13" s="151">
        <v>1</v>
      </c>
      <c r="GA13" s="151">
        <v>2</v>
      </c>
      <c r="GB13" s="134">
        <v>1</v>
      </c>
      <c r="GC13" s="151">
        <v>0</v>
      </c>
      <c r="GD13" s="151">
        <v>0</v>
      </c>
      <c r="GE13" s="122">
        <v>1</v>
      </c>
      <c r="GF13" s="134">
        <v>0</v>
      </c>
      <c r="GG13" s="134">
        <v>0</v>
      </c>
      <c r="GH13" s="134">
        <v>0</v>
      </c>
      <c r="GI13" s="134">
        <v>0</v>
      </c>
      <c r="GJ13" s="134">
        <v>0</v>
      </c>
      <c r="GK13" s="134">
        <v>0</v>
      </c>
      <c r="GL13" s="134">
        <v>0</v>
      </c>
      <c r="GM13" s="134">
        <v>0</v>
      </c>
      <c r="GN13" s="134">
        <v>0</v>
      </c>
      <c r="GO13" s="134">
        <v>0</v>
      </c>
      <c r="GP13" s="134">
        <v>1</v>
      </c>
      <c r="GQ13" s="134">
        <v>0</v>
      </c>
      <c r="GR13" s="134">
        <v>1</v>
      </c>
      <c r="GS13" s="134">
        <v>0</v>
      </c>
      <c r="GT13" s="134">
        <v>3</v>
      </c>
      <c r="GU13" s="134">
        <v>0</v>
      </c>
      <c r="GV13" s="134">
        <v>0</v>
      </c>
      <c r="GW13" s="134">
        <v>0</v>
      </c>
      <c r="GX13" s="134">
        <v>3</v>
      </c>
      <c r="GY13" s="134">
        <v>4</v>
      </c>
      <c r="GZ13" s="134">
        <v>0</v>
      </c>
      <c r="HA13" s="134">
        <v>2</v>
      </c>
      <c r="HB13" s="134">
        <v>1</v>
      </c>
      <c r="HC13" s="134">
        <v>0</v>
      </c>
      <c r="HD13" s="134">
        <v>0</v>
      </c>
      <c r="HE13" s="134">
        <v>0</v>
      </c>
      <c r="HF13" s="134">
        <v>0</v>
      </c>
      <c r="HG13" s="134">
        <v>0</v>
      </c>
      <c r="HH13" s="134">
        <v>0</v>
      </c>
      <c r="HI13" s="122">
        <v>0</v>
      </c>
      <c r="HJ13" s="157">
        <v>0</v>
      </c>
      <c r="HK13" s="157">
        <v>0</v>
      </c>
      <c r="HL13" s="157">
        <v>0</v>
      </c>
      <c r="HM13" s="157">
        <v>0</v>
      </c>
      <c r="HN13" s="145">
        <v>0</v>
      </c>
      <c r="HO13" s="134">
        <v>1</v>
      </c>
      <c r="HP13" s="127"/>
    </row>
    <row r="14" spans="1:224">
      <c r="A14" s="122" t="s">
        <v>18</v>
      </c>
      <c r="B14" s="131">
        <v>735</v>
      </c>
      <c r="C14" s="131">
        <v>580</v>
      </c>
      <c r="D14" s="131">
        <v>0</v>
      </c>
      <c r="E14" s="131">
        <v>0</v>
      </c>
      <c r="F14" s="131">
        <v>28</v>
      </c>
      <c r="G14" s="131">
        <v>5</v>
      </c>
      <c r="H14" s="131">
        <v>1</v>
      </c>
      <c r="I14" s="131">
        <v>614</v>
      </c>
      <c r="J14" s="131">
        <v>0</v>
      </c>
      <c r="K14" s="131">
        <v>8</v>
      </c>
      <c r="L14" s="131">
        <v>21</v>
      </c>
      <c r="M14" s="136">
        <v>92</v>
      </c>
      <c r="N14" s="131">
        <v>225</v>
      </c>
      <c r="O14" s="131">
        <v>4</v>
      </c>
      <c r="P14" s="131">
        <v>32</v>
      </c>
      <c r="Q14" s="131">
        <v>40</v>
      </c>
      <c r="R14" s="131">
        <v>55</v>
      </c>
      <c r="S14" s="131">
        <v>7</v>
      </c>
      <c r="T14" s="131">
        <v>17</v>
      </c>
      <c r="U14" s="131">
        <v>3</v>
      </c>
      <c r="V14" s="131">
        <v>9</v>
      </c>
      <c r="W14" s="131">
        <v>4</v>
      </c>
      <c r="X14" s="131">
        <v>13</v>
      </c>
      <c r="Y14" s="131">
        <v>2</v>
      </c>
      <c r="Z14" s="131">
        <v>4</v>
      </c>
      <c r="AA14" s="131">
        <v>4</v>
      </c>
      <c r="AB14" s="131">
        <v>3</v>
      </c>
      <c r="AC14" s="131">
        <v>2</v>
      </c>
      <c r="AD14" s="131">
        <v>21</v>
      </c>
      <c r="AE14" s="131">
        <v>0</v>
      </c>
      <c r="AF14" s="131">
        <v>0</v>
      </c>
      <c r="AG14" s="136">
        <v>5</v>
      </c>
      <c r="AH14" s="131">
        <v>2</v>
      </c>
      <c r="AI14" s="131">
        <v>0</v>
      </c>
      <c r="AJ14" s="131">
        <v>13</v>
      </c>
      <c r="AK14" s="131">
        <v>0</v>
      </c>
      <c r="AL14" s="131">
        <v>0</v>
      </c>
      <c r="AM14" s="131">
        <v>183</v>
      </c>
      <c r="AN14" s="131">
        <v>0</v>
      </c>
      <c r="AO14" s="131">
        <v>9</v>
      </c>
      <c r="AP14" s="131">
        <v>0</v>
      </c>
      <c r="AQ14" s="136">
        <v>18</v>
      </c>
      <c r="AR14" s="131">
        <v>2</v>
      </c>
      <c r="AS14" s="131">
        <v>0</v>
      </c>
      <c r="AT14" s="131">
        <v>0</v>
      </c>
      <c r="AU14" s="131">
        <v>0</v>
      </c>
      <c r="AV14" s="131">
        <v>0</v>
      </c>
      <c r="AW14" s="131">
        <v>0</v>
      </c>
      <c r="AX14" s="131">
        <v>1</v>
      </c>
      <c r="AY14" s="131">
        <v>0</v>
      </c>
      <c r="AZ14" s="131">
        <v>0</v>
      </c>
      <c r="BA14" s="131">
        <v>2</v>
      </c>
      <c r="BB14" s="131">
        <v>1</v>
      </c>
      <c r="BC14" s="131">
        <v>0</v>
      </c>
      <c r="BD14" s="136">
        <v>1</v>
      </c>
      <c r="BE14" s="136">
        <v>0</v>
      </c>
      <c r="BF14" s="131">
        <v>735</v>
      </c>
      <c r="BG14" s="131">
        <v>2</v>
      </c>
      <c r="BH14" s="131">
        <v>2</v>
      </c>
      <c r="BI14" s="136">
        <v>2</v>
      </c>
      <c r="BJ14" s="167">
        <v>1469</v>
      </c>
      <c r="BK14" s="174">
        <v>735</v>
      </c>
      <c r="BL14" s="164">
        <f t="shared" si="0"/>
        <v>7.3500000000000005</v>
      </c>
      <c r="BM14" s="160">
        <f t="shared" si="1"/>
        <v>199.86394557823127</v>
      </c>
      <c r="BN14" s="162">
        <v>1416</v>
      </c>
      <c r="BO14" s="162">
        <v>1469</v>
      </c>
      <c r="BP14" s="162">
        <v>1500</v>
      </c>
      <c r="BQ14" s="162">
        <v>1306</v>
      </c>
      <c r="BR14" s="162">
        <v>1423</v>
      </c>
      <c r="BS14" s="162">
        <v>1396</v>
      </c>
      <c r="BT14" s="162">
        <v>1401</v>
      </c>
      <c r="BU14" s="162">
        <v>1291</v>
      </c>
      <c r="BV14" s="162">
        <v>1277</v>
      </c>
      <c r="BW14" s="161">
        <v>1453</v>
      </c>
      <c r="BX14" s="162">
        <v>682</v>
      </c>
      <c r="BY14" s="162">
        <v>669</v>
      </c>
      <c r="BZ14" s="162">
        <v>670</v>
      </c>
      <c r="CA14" s="162">
        <v>664</v>
      </c>
      <c r="CB14" s="162">
        <v>672</v>
      </c>
      <c r="CC14" s="162">
        <v>681</v>
      </c>
      <c r="CD14" s="162">
        <v>694</v>
      </c>
      <c r="CE14" s="162">
        <v>721</v>
      </c>
      <c r="CF14" s="162">
        <v>731</v>
      </c>
      <c r="CG14" s="162">
        <v>725</v>
      </c>
      <c r="CH14" s="162">
        <v>752</v>
      </c>
      <c r="CI14" s="161">
        <v>755</v>
      </c>
      <c r="CJ14" s="162">
        <v>600</v>
      </c>
      <c r="CK14" s="162">
        <v>605</v>
      </c>
      <c r="CL14" s="162">
        <v>608</v>
      </c>
      <c r="CM14" s="162">
        <v>601</v>
      </c>
      <c r="CN14" s="162">
        <v>608</v>
      </c>
      <c r="CO14" s="162">
        <v>624</v>
      </c>
      <c r="CP14" s="162">
        <v>662</v>
      </c>
      <c r="CQ14" s="162">
        <v>684</v>
      </c>
      <c r="CR14" s="162">
        <v>696</v>
      </c>
      <c r="CS14" s="162">
        <v>703</v>
      </c>
      <c r="CT14" s="162">
        <v>701</v>
      </c>
      <c r="CU14" s="161">
        <v>714</v>
      </c>
      <c r="CV14" s="162">
        <v>266</v>
      </c>
      <c r="CW14" s="162">
        <v>977</v>
      </c>
      <c r="CX14" s="161">
        <v>226</v>
      </c>
      <c r="CY14" s="163">
        <v>31.69811320754717</v>
      </c>
      <c r="CZ14" s="163">
        <v>39.905660377358494</v>
      </c>
      <c r="DA14" s="163">
        <v>23.867924528301888</v>
      </c>
      <c r="DB14" s="160">
        <v>4.5283018867924527</v>
      </c>
      <c r="DC14" s="163">
        <v>26.324786324786324</v>
      </c>
      <c r="DD14" s="163">
        <v>37.179487179487182</v>
      </c>
      <c r="DE14" s="163">
        <v>29.145299145299145</v>
      </c>
      <c r="DF14" s="160">
        <v>7.3504273504273501</v>
      </c>
      <c r="DG14" s="178">
        <v>174.18478260869566</v>
      </c>
      <c r="DH14" s="178">
        <v>171.23655913978493</v>
      </c>
      <c r="DI14" s="178">
        <v>170.17310252996006</v>
      </c>
      <c r="DJ14" s="178">
        <v>168.44207723035953</v>
      </c>
      <c r="DK14" s="178">
        <v>174.14965986394557</v>
      </c>
      <c r="DL14" s="178">
        <v>177.55102040816328</v>
      </c>
      <c r="DM14" s="178">
        <v>184.48979591836735</v>
      </c>
      <c r="DN14" s="178">
        <v>191.15646258503403</v>
      </c>
      <c r="DO14" s="178">
        <v>194.1496598639456</v>
      </c>
      <c r="DP14" s="178">
        <v>194.28571428571431</v>
      </c>
      <c r="DQ14" s="178">
        <v>197.68707482993199</v>
      </c>
      <c r="DR14" s="179">
        <v>199.8639455782313</v>
      </c>
      <c r="DS14" s="131">
        <v>18</v>
      </c>
      <c r="DT14" s="131">
        <v>9</v>
      </c>
      <c r="DU14" s="143">
        <v>9</v>
      </c>
      <c r="DV14" s="131">
        <v>18</v>
      </c>
      <c r="DW14" s="131">
        <v>8</v>
      </c>
      <c r="DX14" s="143">
        <v>10</v>
      </c>
      <c r="DY14" s="131">
        <v>6</v>
      </c>
      <c r="DZ14" s="131">
        <v>1</v>
      </c>
      <c r="EA14" s="143">
        <v>5</v>
      </c>
      <c r="EB14" s="131">
        <v>47</v>
      </c>
      <c r="EC14" s="131">
        <v>18</v>
      </c>
      <c r="ED14" s="143">
        <v>29</v>
      </c>
      <c r="EE14" s="131">
        <v>37</v>
      </c>
      <c r="EF14" s="131">
        <v>16</v>
      </c>
      <c r="EG14" s="143">
        <v>21</v>
      </c>
      <c r="EH14" s="131">
        <v>10</v>
      </c>
      <c r="EI14" s="131">
        <v>2</v>
      </c>
      <c r="EJ14" s="143">
        <v>8</v>
      </c>
      <c r="EK14" s="131">
        <v>16</v>
      </c>
      <c r="EL14" s="131">
        <v>3</v>
      </c>
      <c r="EM14" s="143">
        <v>13</v>
      </c>
      <c r="EN14" s="131">
        <v>1469</v>
      </c>
      <c r="EO14" s="131">
        <v>755</v>
      </c>
      <c r="EP14" s="143">
        <v>714</v>
      </c>
      <c r="EQ14" s="131">
        <v>266</v>
      </c>
      <c r="ER14" s="131">
        <v>124</v>
      </c>
      <c r="ES14" s="143">
        <v>142</v>
      </c>
      <c r="ET14" s="131">
        <v>977</v>
      </c>
      <c r="EU14" s="131">
        <v>540</v>
      </c>
      <c r="EV14" s="143">
        <v>437</v>
      </c>
      <c r="EW14" s="131">
        <v>226</v>
      </c>
      <c r="EX14" s="131">
        <v>91</v>
      </c>
      <c r="EY14" s="143">
        <v>135</v>
      </c>
      <c r="EZ14" s="127">
        <v>1449</v>
      </c>
      <c r="FA14" s="127">
        <v>751</v>
      </c>
      <c r="FB14" s="122">
        <v>698</v>
      </c>
      <c r="FC14" s="151">
        <v>1</v>
      </c>
      <c r="FD14" s="134">
        <v>0</v>
      </c>
      <c r="FE14" s="151">
        <v>1</v>
      </c>
      <c r="FF14" s="134">
        <v>0</v>
      </c>
      <c r="FG14" s="134">
        <v>0</v>
      </c>
      <c r="FH14" s="134">
        <v>0</v>
      </c>
      <c r="FI14" s="151">
        <v>0</v>
      </c>
      <c r="FJ14" s="134">
        <v>0</v>
      </c>
      <c r="FK14" s="134">
        <v>0</v>
      </c>
      <c r="FL14" s="134">
        <v>0</v>
      </c>
      <c r="FM14" s="151">
        <v>0</v>
      </c>
      <c r="FN14" s="122">
        <v>0</v>
      </c>
      <c r="FO14" s="151">
        <v>1</v>
      </c>
      <c r="FP14" s="134">
        <v>0</v>
      </c>
      <c r="FQ14" s="134">
        <v>1</v>
      </c>
      <c r="FR14" s="134">
        <v>0</v>
      </c>
      <c r="FS14" s="134">
        <v>0</v>
      </c>
      <c r="FT14" s="134">
        <v>0</v>
      </c>
      <c r="FU14" s="134">
        <v>0</v>
      </c>
      <c r="FV14" s="151">
        <v>0</v>
      </c>
      <c r="FW14" s="122">
        <v>1</v>
      </c>
      <c r="FX14" s="134">
        <v>1</v>
      </c>
      <c r="FY14" s="151">
        <v>0</v>
      </c>
      <c r="FZ14" s="151">
        <v>1</v>
      </c>
      <c r="GA14" s="151">
        <v>1</v>
      </c>
      <c r="GB14" s="134">
        <v>0</v>
      </c>
      <c r="GC14" s="151">
        <v>0</v>
      </c>
      <c r="GD14" s="151">
        <v>0</v>
      </c>
      <c r="GE14" s="122">
        <v>1</v>
      </c>
      <c r="GF14" s="134">
        <v>0</v>
      </c>
      <c r="GG14" s="134">
        <v>0</v>
      </c>
      <c r="GH14" s="134">
        <v>0</v>
      </c>
      <c r="GI14" s="134">
        <v>0</v>
      </c>
      <c r="GJ14" s="134">
        <v>0</v>
      </c>
      <c r="GK14" s="134">
        <v>0</v>
      </c>
      <c r="GL14" s="134">
        <v>0</v>
      </c>
      <c r="GM14" s="134">
        <v>0</v>
      </c>
      <c r="GN14" s="134">
        <v>0</v>
      </c>
      <c r="GO14" s="134">
        <v>0</v>
      </c>
      <c r="GP14" s="134">
        <v>0</v>
      </c>
      <c r="GQ14" s="134">
        <v>2</v>
      </c>
      <c r="GR14" s="134">
        <v>1</v>
      </c>
      <c r="GS14" s="134">
        <v>0</v>
      </c>
      <c r="GT14" s="134">
        <v>1</v>
      </c>
      <c r="GU14" s="134">
        <v>1</v>
      </c>
      <c r="GV14" s="134">
        <v>0</v>
      </c>
      <c r="GW14" s="134">
        <v>0</v>
      </c>
      <c r="GX14" s="134">
        <v>0</v>
      </c>
      <c r="GY14" s="134">
        <v>2</v>
      </c>
      <c r="GZ14" s="134">
        <v>0</v>
      </c>
      <c r="HA14" s="134">
        <v>0</v>
      </c>
      <c r="HB14" s="134">
        <v>1</v>
      </c>
      <c r="HC14" s="134">
        <v>0</v>
      </c>
      <c r="HD14" s="134">
        <v>0</v>
      </c>
      <c r="HE14" s="134">
        <v>0</v>
      </c>
      <c r="HF14" s="134">
        <v>0</v>
      </c>
      <c r="HG14" s="134">
        <v>0</v>
      </c>
      <c r="HH14" s="134">
        <v>0</v>
      </c>
      <c r="HI14" s="122">
        <v>0</v>
      </c>
      <c r="HJ14" s="157">
        <v>0</v>
      </c>
      <c r="HK14" s="157">
        <v>0</v>
      </c>
      <c r="HL14" s="157">
        <v>0</v>
      </c>
      <c r="HM14" s="157">
        <v>0</v>
      </c>
      <c r="HN14" s="145">
        <v>0</v>
      </c>
      <c r="HO14" s="127"/>
      <c r="HP14" s="127"/>
    </row>
    <row r="15" spans="1:224">
      <c r="A15" s="122" t="s">
        <v>19</v>
      </c>
      <c r="B15" s="131">
        <v>320</v>
      </c>
      <c r="C15" s="131">
        <v>216</v>
      </c>
      <c r="D15" s="131">
        <v>0</v>
      </c>
      <c r="E15" s="131">
        <v>0</v>
      </c>
      <c r="F15" s="131">
        <v>12</v>
      </c>
      <c r="G15" s="131">
        <v>0</v>
      </c>
      <c r="H15" s="131">
        <v>36</v>
      </c>
      <c r="I15" s="131">
        <v>263</v>
      </c>
      <c r="J15" s="131">
        <v>6</v>
      </c>
      <c r="K15" s="131">
        <v>2</v>
      </c>
      <c r="L15" s="131">
        <v>6</v>
      </c>
      <c r="M15" s="136">
        <v>43</v>
      </c>
      <c r="N15" s="131">
        <v>61</v>
      </c>
      <c r="O15" s="131">
        <v>2</v>
      </c>
      <c r="P15" s="131">
        <v>23</v>
      </c>
      <c r="Q15" s="131">
        <v>8</v>
      </c>
      <c r="R15" s="131">
        <v>14</v>
      </c>
      <c r="S15" s="131">
        <v>1</v>
      </c>
      <c r="T15" s="131">
        <v>2</v>
      </c>
      <c r="U15" s="131">
        <v>0</v>
      </c>
      <c r="V15" s="131">
        <v>1</v>
      </c>
      <c r="W15" s="131">
        <v>0</v>
      </c>
      <c r="X15" s="131">
        <v>2</v>
      </c>
      <c r="Y15" s="131">
        <v>0</v>
      </c>
      <c r="Z15" s="131">
        <v>2</v>
      </c>
      <c r="AA15" s="131">
        <v>0</v>
      </c>
      <c r="AB15" s="131">
        <v>0</v>
      </c>
      <c r="AC15" s="131">
        <v>1</v>
      </c>
      <c r="AD15" s="131">
        <v>3</v>
      </c>
      <c r="AE15" s="131">
        <v>0</v>
      </c>
      <c r="AF15" s="131">
        <v>0</v>
      </c>
      <c r="AG15" s="136">
        <v>2</v>
      </c>
      <c r="AH15" s="131">
        <v>0</v>
      </c>
      <c r="AI15" s="131">
        <v>0</v>
      </c>
      <c r="AJ15" s="131">
        <v>2</v>
      </c>
      <c r="AK15" s="131">
        <v>0</v>
      </c>
      <c r="AL15" s="131">
        <v>0</v>
      </c>
      <c r="AM15" s="131">
        <v>53</v>
      </c>
      <c r="AN15" s="131">
        <v>0</v>
      </c>
      <c r="AO15" s="131">
        <v>1</v>
      </c>
      <c r="AP15" s="131">
        <v>2</v>
      </c>
      <c r="AQ15" s="136">
        <v>3</v>
      </c>
      <c r="AR15" s="131">
        <v>1</v>
      </c>
      <c r="AS15" s="131">
        <v>0</v>
      </c>
      <c r="AT15" s="131">
        <v>0</v>
      </c>
      <c r="AU15" s="131">
        <v>0</v>
      </c>
      <c r="AV15" s="131">
        <v>0</v>
      </c>
      <c r="AW15" s="131">
        <v>0</v>
      </c>
      <c r="AX15" s="131">
        <v>2</v>
      </c>
      <c r="AY15" s="131">
        <v>0</v>
      </c>
      <c r="AZ15" s="131">
        <v>0</v>
      </c>
      <c r="BA15" s="131">
        <v>0</v>
      </c>
      <c r="BB15" s="131">
        <v>0</v>
      </c>
      <c r="BC15" s="131">
        <v>0</v>
      </c>
      <c r="BD15" s="136">
        <v>0</v>
      </c>
      <c r="BE15" s="136">
        <v>0</v>
      </c>
      <c r="BF15" s="131">
        <v>320</v>
      </c>
      <c r="BG15" s="131">
        <v>1</v>
      </c>
      <c r="BH15" s="131">
        <v>1</v>
      </c>
      <c r="BI15" s="136">
        <v>1</v>
      </c>
      <c r="BJ15" s="167">
        <v>347</v>
      </c>
      <c r="BK15" s="174">
        <v>320</v>
      </c>
      <c r="BL15" s="164">
        <f t="shared" si="0"/>
        <v>3.2</v>
      </c>
      <c r="BM15" s="160">
        <f t="shared" si="1"/>
        <v>108.4375</v>
      </c>
      <c r="BN15" s="162">
        <v>766</v>
      </c>
      <c r="BO15" s="162">
        <v>739</v>
      </c>
      <c r="BP15" s="162">
        <v>691</v>
      </c>
      <c r="BQ15" s="162">
        <v>618</v>
      </c>
      <c r="BR15" s="162">
        <v>589</v>
      </c>
      <c r="BS15" s="162">
        <v>479</v>
      </c>
      <c r="BT15" s="162">
        <v>397</v>
      </c>
      <c r="BU15" s="162">
        <v>360</v>
      </c>
      <c r="BV15" s="162">
        <v>343</v>
      </c>
      <c r="BW15" s="161">
        <v>343</v>
      </c>
      <c r="BX15" s="162">
        <v>188</v>
      </c>
      <c r="BY15" s="162">
        <v>191</v>
      </c>
      <c r="BZ15" s="162">
        <v>194</v>
      </c>
      <c r="CA15" s="162">
        <v>197</v>
      </c>
      <c r="CB15" s="162">
        <v>195</v>
      </c>
      <c r="CC15" s="162">
        <v>195</v>
      </c>
      <c r="CD15" s="162">
        <v>199</v>
      </c>
      <c r="CE15" s="162">
        <v>197</v>
      </c>
      <c r="CF15" s="162">
        <v>199</v>
      </c>
      <c r="CG15" s="162">
        <v>191</v>
      </c>
      <c r="CH15" s="162">
        <v>192</v>
      </c>
      <c r="CI15" s="161">
        <v>193</v>
      </c>
      <c r="CJ15" s="162">
        <v>160</v>
      </c>
      <c r="CK15" s="162">
        <v>157</v>
      </c>
      <c r="CL15" s="162">
        <v>155</v>
      </c>
      <c r="CM15" s="162">
        <v>154</v>
      </c>
      <c r="CN15" s="162">
        <v>147</v>
      </c>
      <c r="CO15" s="162">
        <v>146</v>
      </c>
      <c r="CP15" s="162">
        <v>144</v>
      </c>
      <c r="CQ15" s="162">
        <v>145</v>
      </c>
      <c r="CR15" s="162">
        <v>154</v>
      </c>
      <c r="CS15" s="162">
        <v>150</v>
      </c>
      <c r="CT15" s="162">
        <v>151</v>
      </c>
      <c r="CU15" s="161">
        <v>154</v>
      </c>
      <c r="CV15" s="162">
        <v>42</v>
      </c>
      <c r="CW15" s="162">
        <v>234</v>
      </c>
      <c r="CX15" s="161">
        <v>71</v>
      </c>
      <c r="CY15" s="163">
        <v>34.385964912280699</v>
      </c>
      <c r="CZ15" s="163">
        <v>47.017543859649123</v>
      </c>
      <c r="DA15" s="163">
        <v>16.491228070175438</v>
      </c>
      <c r="DB15" s="160">
        <v>2.1052631578947367</v>
      </c>
      <c r="DC15" s="163">
        <v>25.367647058823529</v>
      </c>
      <c r="DD15" s="163">
        <v>49.632352941176471</v>
      </c>
      <c r="DE15" s="163">
        <v>19.852941176470587</v>
      </c>
      <c r="DF15" s="160">
        <v>5.1470588235294121</v>
      </c>
      <c r="DG15" s="178">
        <v>108.75</v>
      </c>
      <c r="DH15" s="178">
        <v>108.75</v>
      </c>
      <c r="DI15" s="178">
        <v>109.0625</v>
      </c>
      <c r="DJ15" s="178">
        <v>109.6875</v>
      </c>
      <c r="DK15" s="178">
        <v>106.875</v>
      </c>
      <c r="DL15" s="178">
        <v>106.5625</v>
      </c>
      <c r="DM15" s="178">
        <v>107.1875</v>
      </c>
      <c r="DN15" s="178">
        <v>106.875</v>
      </c>
      <c r="DO15" s="178">
        <v>110.3125</v>
      </c>
      <c r="DP15" s="178">
        <v>106.5625</v>
      </c>
      <c r="DQ15" s="178">
        <v>107.1875</v>
      </c>
      <c r="DR15" s="179">
        <v>108.4375</v>
      </c>
      <c r="DS15" s="131">
        <v>2</v>
      </c>
      <c r="DT15" s="131">
        <v>0</v>
      </c>
      <c r="DU15" s="143">
        <v>2</v>
      </c>
      <c r="DV15" s="131">
        <v>9</v>
      </c>
      <c r="DW15" s="131">
        <v>5</v>
      </c>
      <c r="DX15" s="143">
        <v>4</v>
      </c>
      <c r="DY15" s="131">
        <v>0</v>
      </c>
      <c r="DZ15" s="131">
        <v>-1</v>
      </c>
      <c r="EA15" s="143">
        <v>1</v>
      </c>
      <c r="EB15" s="131">
        <v>12</v>
      </c>
      <c r="EC15" s="131">
        <v>6</v>
      </c>
      <c r="ED15" s="143">
        <v>6</v>
      </c>
      <c r="EE15" s="131">
        <v>8</v>
      </c>
      <c r="EF15" s="131">
        <v>4</v>
      </c>
      <c r="EG15" s="143">
        <v>4</v>
      </c>
      <c r="EH15" s="131">
        <v>4</v>
      </c>
      <c r="EI15" s="131">
        <v>2</v>
      </c>
      <c r="EJ15" s="143">
        <v>2</v>
      </c>
      <c r="EK15" s="131">
        <v>4</v>
      </c>
      <c r="EL15" s="131">
        <v>1</v>
      </c>
      <c r="EM15" s="143">
        <v>3</v>
      </c>
      <c r="EN15" s="131">
        <v>347</v>
      </c>
      <c r="EO15" s="131">
        <v>193</v>
      </c>
      <c r="EP15" s="143">
        <v>154</v>
      </c>
      <c r="EQ15" s="131">
        <v>42</v>
      </c>
      <c r="ER15" s="131">
        <v>28</v>
      </c>
      <c r="ES15" s="143">
        <v>14</v>
      </c>
      <c r="ET15" s="131">
        <v>234</v>
      </c>
      <c r="EU15" s="131">
        <v>137</v>
      </c>
      <c r="EV15" s="143">
        <v>97</v>
      </c>
      <c r="EW15" s="131">
        <v>71</v>
      </c>
      <c r="EX15" s="131">
        <v>28</v>
      </c>
      <c r="EY15" s="143">
        <v>43</v>
      </c>
      <c r="EZ15" s="127">
        <v>345</v>
      </c>
      <c r="FA15" s="127">
        <v>194</v>
      </c>
      <c r="FB15" s="122">
        <v>151</v>
      </c>
      <c r="FC15" s="151">
        <v>0</v>
      </c>
      <c r="FD15" s="133">
        <v>0</v>
      </c>
      <c r="FE15" s="151">
        <v>0</v>
      </c>
      <c r="FF15" s="133">
        <v>0</v>
      </c>
      <c r="FG15" s="133">
        <v>0</v>
      </c>
      <c r="FH15" s="133">
        <v>0</v>
      </c>
      <c r="FI15" s="151">
        <v>0</v>
      </c>
      <c r="FJ15" s="133">
        <v>0</v>
      </c>
      <c r="FK15" s="133">
        <v>0</v>
      </c>
      <c r="FL15" s="133">
        <v>0</v>
      </c>
      <c r="FM15" s="151">
        <v>0</v>
      </c>
      <c r="FN15" s="138">
        <v>0</v>
      </c>
      <c r="FO15" s="151">
        <v>0</v>
      </c>
      <c r="FP15" s="133">
        <v>0</v>
      </c>
      <c r="FQ15" s="133">
        <v>0</v>
      </c>
      <c r="FR15" s="133">
        <v>0</v>
      </c>
      <c r="FS15" s="133">
        <v>0</v>
      </c>
      <c r="FT15" s="133">
        <v>0</v>
      </c>
      <c r="FU15" s="133">
        <v>0</v>
      </c>
      <c r="FV15" s="151">
        <v>0</v>
      </c>
      <c r="FW15" s="138">
        <v>0</v>
      </c>
      <c r="FX15" s="134">
        <v>1</v>
      </c>
      <c r="FY15" s="151">
        <v>0</v>
      </c>
      <c r="FZ15" s="151">
        <v>2</v>
      </c>
      <c r="GA15" s="151">
        <v>1</v>
      </c>
      <c r="GB15" s="134">
        <v>0</v>
      </c>
      <c r="GC15" s="151">
        <v>0</v>
      </c>
      <c r="GD15" s="151">
        <v>0</v>
      </c>
      <c r="GE15" s="138">
        <v>0</v>
      </c>
      <c r="GF15" s="134">
        <v>0</v>
      </c>
      <c r="GG15" s="134">
        <v>0</v>
      </c>
      <c r="GH15" s="134">
        <v>0</v>
      </c>
      <c r="GI15" s="134">
        <v>0</v>
      </c>
      <c r="GJ15" s="134">
        <v>0</v>
      </c>
      <c r="GK15" s="134">
        <v>0</v>
      </c>
      <c r="GL15" s="134">
        <v>0</v>
      </c>
      <c r="GM15" s="134">
        <v>0</v>
      </c>
      <c r="GN15" s="134">
        <v>0</v>
      </c>
      <c r="GO15" s="134">
        <v>0</v>
      </c>
      <c r="GP15" s="134">
        <v>0</v>
      </c>
      <c r="GQ15" s="134">
        <v>0</v>
      </c>
      <c r="GR15" s="134">
        <v>0</v>
      </c>
      <c r="GS15" s="134">
        <v>0</v>
      </c>
      <c r="GT15" s="134">
        <v>0</v>
      </c>
      <c r="GU15" s="134">
        <v>0</v>
      </c>
      <c r="GV15" s="134">
        <v>0</v>
      </c>
      <c r="GW15" s="134">
        <v>0</v>
      </c>
      <c r="GX15" s="134">
        <v>0</v>
      </c>
      <c r="GY15" s="134">
        <v>0</v>
      </c>
      <c r="GZ15" s="134">
        <v>0</v>
      </c>
      <c r="HA15" s="134">
        <v>0</v>
      </c>
      <c r="HB15" s="134">
        <v>0</v>
      </c>
      <c r="HC15" s="134">
        <v>0</v>
      </c>
      <c r="HD15" s="134">
        <v>0</v>
      </c>
      <c r="HE15" s="134">
        <v>0</v>
      </c>
      <c r="HF15" s="134">
        <v>0</v>
      </c>
      <c r="HG15" s="134">
        <v>0</v>
      </c>
      <c r="HH15" s="134">
        <v>0</v>
      </c>
      <c r="HI15" s="138">
        <v>0</v>
      </c>
      <c r="HJ15" s="157">
        <v>0</v>
      </c>
      <c r="HK15" s="157">
        <v>0</v>
      </c>
      <c r="HL15" s="157">
        <v>0</v>
      </c>
      <c r="HM15" s="157">
        <v>0</v>
      </c>
      <c r="HN15" s="145">
        <v>0</v>
      </c>
      <c r="HO15" s="127"/>
      <c r="HP15" s="127"/>
    </row>
    <row r="16" spans="1:224">
      <c r="A16" s="122" t="s">
        <v>20</v>
      </c>
      <c r="B16" s="131">
        <v>770</v>
      </c>
      <c r="C16" s="131">
        <v>526</v>
      </c>
      <c r="D16" s="131">
        <v>0</v>
      </c>
      <c r="E16" s="131">
        <v>0</v>
      </c>
      <c r="F16" s="131">
        <v>57</v>
      </c>
      <c r="G16" s="131">
        <v>27</v>
      </c>
      <c r="H16" s="131">
        <v>15</v>
      </c>
      <c r="I16" s="131">
        <v>625</v>
      </c>
      <c r="J16" s="131">
        <v>15</v>
      </c>
      <c r="K16" s="131">
        <v>17</v>
      </c>
      <c r="L16" s="131">
        <v>20</v>
      </c>
      <c r="M16" s="136">
        <v>92</v>
      </c>
      <c r="N16" s="131">
        <v>248</v>
      </c>
      <c r="O16" s="131">
        <v>20</v>
      </c>
      <c r="P16" s="131">
        <v>58</v>
      </c>
      <c r="Q16" s="131">
        <v>47</v>
      </c>
      <c r="R16" s="131">
        <v>49</v>
      </c>
      <c r="S16" s="131">
        <v>9</v>
      </c>
      <c r="T16" s="131">
        <v>12</v>
      </c>
      <c r="U16" s="131">
        <v>3</v>
      </c>
      <c r="V16" s="131">
        <v>6</v>
      </c>
      <c r="W16" s="131">
        <v>0</v>
      </c>
      <c r="X16" s="131">
        <v>12</v>
      </c>
      <c r="Y16" s="131">
        <v>2</v>
      </c>
      <c r="Z16" s="131">
        <v>2</v>
      </c>
      <c r="AA16" s="131">
        <v>4</v>
      </c>
      <c r="AB16" s="131">
        <v>2</v>
      </c>
      <c r="AC16" s="131">
        <v>3</v>
      </c>
      <c r="AD16" s="131">
        <v>12</v>
      </c>
      <c r="AE16" s="131">
        <v>0</v>
      </c>
      <c r="AF16" s="131">
        <v>0</v>
      </c>
      <c r="AG16" s="136">
        <v>7</v>
      </c>
      <c r="AH16" s="131">
        <v>1</v>
      </c>
      <c r="AI16" s="131">
        <v>0</v>
      </c>
      <c r="AJ16" s="131">
        <v>7</v>
      </c>
      <c r="AK16" s="131">
        <v>0</v>
      </c>
      <c r="AL16" s="131">
        <v>0</v>
      </c>
      <c r="AM16" s="131">
        <v>215</v>
      </c>
      <c r="AN16" s="131">
        <v>0</v>
      </c>
      <c r="AO16" s="131">
        <v>6</v>
      </c>
      <c r="AP16" s="131">
        <v>6</v>
      </c>
      <c r="AQ16" s="136">
        <v>13</v>
      </c>
      <c r="AR16" s="131">
        <v>1</v>
      </c>
      <c r="AS16" s="131">
        <v>0</v>
      </c>
      <c r="AT16" s="131">
        <v>0</v>
      </c>
      <c r="AU16" s="131">
        <v>0</v>
      </c>
      <c r="AV16" s="131">
        <v>0</v>
      </c>
      <c r="AW16" s="131">
        <v>0</v>
      </c>
      <c r="AX16" s="131">
        <v>0</v>
      </c>
      <c r="AY16" s="131">
        <v>0</v>
      </c>
      <c r="AZ16" s="131">
        <v>0</v>
      </c>
      <c r="BA16" s="131">
        <v>1</v>
      </c>
      <c r="BB16" s="131">
        <v>1</v>
      </c>
      <c r="BC16" s="131">
        <v>0</v>
      </c>
      <c r="BD16" s="136">
        <v>0</v>
      </c>
      <c r="BE16" s="136">
        <v>0</v>
      </c>
      <c r="BF16" s="131">
        <v>770</v>
      </c>
      <c r="BG16" s="131">
        <v>1</v>
      </c>
      <c r="BH16" s="131">
        <v>1</v>
      </c>
      <c r="BI16" s="136">
        <v>1</v>
      </c>
      <c r="BJ16" s="167">
        <v>1286</v>
      </c>
      <c r="BK16" s="174">
        <v>770</v>
      </c>
      <c r="BL16" s="164">
        <f t="shared" si="0"/>
        <v>7.7</v>
      </c>
      <c r="BM16" s="160">
        <f t="shared" si="1"/>
        <v>167.012987012987</v>
      </c>
      <c r="BN16" s="162">
        <v>1747</v>
      </c>
      <c r="BO16" s="162">
        <v>1720</v>
      </c>
      <c r="BP16" s="162">
        <v>1747</v>
      </c>
      <c r="BQ16" s="162">
        <v>1693</v>
      </c>
      <c r="BR16" s="162">
        <v>1715</v>
      </c>
      <c r="BS16" s="162">
        <v>1586</v>
      </c>
      <c r="BT16" s="162">
        <v>1450</v>
      </c>
      <c r="BU16" s="162">
        <v>1264</v>
      </c>
      <c r="BV16" s="162">
        <v>1259</v>
      </c>
      <c r="BW16" s="161">
        <v>1303</v>
      </c>
      <c r="BX16" s="162">
        <v>623</v>
      </c>
      <c r="BY16" s="162">
        <v>621</v>
      </c>
      <c r="BZ16" s="162">
        <v>626</v>
      </c>
      <c r="CA16" s="162">
        <v>616</v>
      </c>
      <c r="CB16" s="162">
        <v>634</v>
      </c>
      <c r="CC16" s="162">
        <v>630</v>
      </c>
      <c r="CD16" s="162">
        <v>634</v>
      </c>
      <c r="CE16" s="162">
        <v>636</v>
      </c>
      <c r="CF16" s="162">
        <v>643</v>
      </c>
      <c r="CG16" s="162">
        <v>652</v>
      </c>
      <c r="CH16" s="162">
        <v>641</v>
      </c>
      <c r="CI16" s="161">
        <v>631</v>
      </c>
      <c r="CJ16" s="162">
        <v>640</v>
      </c>
      <c r="CK16" s="162">
        <v>641</v>
      </c>
      <c r="CL16" s="162">
        <v>649</v>
      </c>
      <c r="CM16" s="162">
        <v>637</v>
      </c>
      <c r="CN16" s="162">
        <v>641</v>
      </c>
      <c r="CO16" s="162">
        <v>642</v>
      </c>
      <c r="CP16" s="162">
        <v>654</v>
      </c>
      <c r="CQ16" s="162">
        <v>661</v>
      </c>
      <c r="CR16" s="162">
        <v>671</v>
      </c>
      <c r="CS16" s="162">
        <v>681</v>
      </c>
      <c r="CT16" s="162">
        <v>662</v>
      </c>
      <c r="CU16" s="161">
        <v>655</v>
      </c>
      <c r="CV16" s="162">
        <v>195</v>
      </c>
      <c r="CW16" s="162">
        <v>858</v>
      </c>
      <c r="CX16" s="161">
        <v>233</v>
      </c>
      <c r="CY16" s="163">
        <v>27.383177570093459</v>
      </c>
      <c r="CZ16" s="163">
        <v>45.420560747663551</v>
      </c>
      <c r="DA16" s="163">
        <v>23.271028037383179</v>
      </c>
      <c r="DB16" s="160">
        <v>3.9252336448598131</v>
      </c>
      <c r="DC16" s="163">
        <v>20.615671641791046</v>
      </c>
      <c r="DD16" s="163">
        <v>44.402985074626862</v>
      </c>
      <c r="DE16" s="163">
        <v>27.332089552238806</v>
      </c>
      <c r="DF16" s="160">
        <v>7.6492537313432836</v>
      </c>
      <c r="DG16" s="178">
        <v>164.23927178153446</v>
      </c>
      <c r="DH16" s="178">
        <v>164.10923276983095</v>
      </c>
      <c r="DI16" s="178">
        <v>165.7997399219766</v>
      </c>
      <c r="DJ16" s="178">
        <v>162.93888166449935</v>
      </c>
      <c r="DK16" s="178">
        <v>165.58441558441558</v>
      </c>
      <c r="DL16" s="178">
        <v>165.19480519480518</v>
      </c>
      <c r="DM16" s="178">
        <v>167.27272727272728</v>
      </c>
      <c r="DN16" s="178">
        <v>168.44155844155844</v>
      </c>
      <c r="DO16" s="178">
        <v>170.64935064935065</v>
      </c>
      <c r="DP16" s="178">
        <v>173.11688311688312</v>
      </c>
      <c r="DQ16" s="178">
        <v>169.22077922077921</v>
      </c>
      <c r="DR16" s="179">
        <v>167.012987012987</v>
      </c>
      <c r="DS16" s="131">
        <v>9</v>
      </c>
      <c r="DT16" s="131">
        <v>3</v>
      </c>
      <c r="DU16" s="143">
        <v>6</v>
      </c>
      <c r="DV16" s="131">
        <v>12</v>
      </c>
      <c r="DW16" s="131">
        <v>8</v>
      </c>
      <c r="DX16" s="143">
        <v>4</v>
      </c>
      <c r="DY16" s="131">
        <v>-18</v>
      </c>
      <c r="DZ16" s="131">
        <v>-9</v>
      </c>
      <c r="EA16" s="143">
        <v>-9</v>
      </c>
      <c r="EB16" s="131">
        <v>28</v>
      </c>
      <c r="EC16" s="131">
        <v>11</v>
      </c>
      <c r="ED16" s="143">
        <v>17</v>
      </c>
      <c r="EE16" s="131">
        <v>27</v>
      </c>
      <c r="EF16" s="131">
        <v>12</v>
      </c>
      <c r="EG16" s="143">
        <v>15</v>
      </c>
      <c r="EH16" s="131">
        <v>1</v>
      </c>
      <c r="EI16" s="131">
        <v>-1</v>
      </c>
      <c r="EJ16" s="143">
        <v>2</v>
      </c>
      <c r="EK16" s="131">
        <v>-17</v>
      </c>
      <c r="EL16" s="131">
        <v>-10</v>
      </c>
      <c r="EM16" s="143">
        <v>-7</v>
      </c>
      <c r="EN16" s="131">
        <v>1286</v>
      </c>
      <c r="EO16" s="131">
        <v>631</v>
      </c>
      <c r="EP16" s="143">
        <v>655</v>
      </c>
      <c r="EQ16" s="131">
        <v>195</v>
      </c>
      <c r="ER16" s="131">
        <v>100</v>
      </c>
      <c r="ES16" s="143">
        <v>95</v>
      </c>
      <c r="ET16" s="131">
        <v>858</v>
      </c>
      <c r="EU16" s="131">
        <v>428</v>
      </c>
      <c r="EV16" s="143">
        <v>430</v>
      </c>
      <c r="EW16" s="131">
        <v>233</v>
      </c>
      <c r="EX16" s="131">
        <v>103</v>
      </c>
      <c r="EY16" s="143">
        <v>130</v>
      </c>
      <c r="EZ16" s="127">
        <v>1304</v>
      </c>
      <c r="FA16" s="127">
        <v>643</v>
      </c>
      <c r="FB16" s="122">
        <v>661</v>
      </c>
      <c r="FC16" s="151">
        <v>1</v>
      </c>
      <c r="FD16" s="134">
        <v>0</v>
      </c>
      <c r="FE16" s="151">
        <v>1</v>
      </c>
      <c r="FF16" s="134">
        <v>0</v>
      </c>
      <c r="FG16" s="134">
        <v>0</v>
      </c>
      <c r="FH16" s="134">
        <v>0</v>
      </c>
      <c r="FI16" s="151">
        <v>0</v>
      </c>
      <c r="FJ16" s="134">
        <v>0</v>
      </c>
      <c r="FK16" s="134">
        <v>0</v>
      </c>
      <c r="FL16" s="134">
        <v>0</v>
      </c>
      <c r="FM16" s="151">
        <v>0</v>
      </c>
      <c r="FN16" s="138">
        <v>0</v>
      </c>
      <c r="FO16" s="151">
        <v>0</v>
      </c>
      <c r="FP16" s="134">
        <v>0</v>
      </c>
      <c r="FQ16" s="134">
        <v>0</v>
      </c>
      <c r="FR16" s="134">
        <v>0</v>
      </c>
      <c r="FS16" s="134">
        <v>0</v>
      </c>
      <c r="FT16" s="134">
        <v>0</v>
      </c>
      <c r="FU16" s="134">
        <v>0</v>
      </c>
      <c r="FV16" s="151">
        <v>0</v>
      </c>
      <c r="FW16" s="138">
        <v>0</v>
      </c>
      <c r="FX16" s="134">
        <v>1</v>
      </c>
      <c r="FY16" s="151">
        <v>0</v>
      </c>
      <c r="FZ16" s="151">
        <v>1</v>
      </c>
      <c r="GA16" s="151">
        <v>2</v>
      </c>
      <c r="GB16" s="134">
        <v>0</v>
      </c>
      <c r="GC16" s="151">
        <v>0</v>
      </c>
      <c r="GD16" s="151">
        <v>0</v>
      </c>
      <c r="GE16" s="122">
        <v>0</v>
      </c>
      <c r="GF16" s="134">
        <v>0</v>
      </c>
      <c r="GG16" s="134">
        <v>0</v>
      </c>
      <c r="GH16" s="134">
        <v>0</v>
      </c>
      <c r="GI16" s="134">
        <v>0</v>
      </c>
      <c r="GJ16" s="134">
        <v>0</v>
      </c>
      <c r="GK16" s="134">
        <v>0</v>
      </c>
      <c r="GL16" s="134">
        <v>0</v>
      </c>
      <c r="GM16" s="134">
        <v>0</v>
      </c>
      <c r="GN16" s="134">
        <v>0</v>
      </c>
      <c r="GO16" s="134">
        <v>0</v>
      </c>
      <c r="GP16" s="134">
        <v>1</v>
      </c>
      <c r="GQ16" s="134">
        <v>0</v>
      </c>
      <c r="GR16" s="134">
        <v>0</v>
      </c>
      <c r="GS16" s="134">
        <v>0</v>
      </c>
      <c r="GT16" s="134">
        <v>1</v>
      </c>
      <c r="GU16" s="134">
        <v>0</v>
      </c>
      <c r="GV16" s="134">
        <v>0</v>
      </c>
      <c r="GW16" s="134">
        <v>0</v>
      </c>
      <c r="GX16" s="134">
        <v>0</v>
      </c>
      <c r="GY16" s="134">
        <v>0</v>
      </c>
      <c r="GZ16" s="134">
        <v>0</v>
      </c>
      <c r="HA16" s="134">
        <v>0</v>
      </c>
      <c r="HB16" s="134">
        <v>0</v>
      </c>
      <c r="HC16" s="134">
        <v>0</v>
      </c>
      <c r="HD16" s="134">
        <v>0</v>
      </c>
      <c r="HE16" s="134">
        <v>0</v>
      </c>
      <c r="HF16" s="134">
        <v>0</v>
      </c>
      <c r="HG16" s="134">
        <v>0</v>
      </c>
      <c r="HH16" s="134">
        <v>0</v>
      </c>
      <c r="HI16" s="122">
        <v>0</v>
      </c>
      <c r="HJ16" s="157">
        <v>0</v>
      </c>
      <c r="HK16" s="157">
        <v>0</v>
      </c>
      <c r="HL16" s="157">
        <v>0</v>
      </c>
      <c r="HM16" s="157">
        <v>0</v>
      </c>
      <c r="HN16" s="145">
        <v>0</v>
      </c>
      <c r="HO16" s="127"/>
      <c r="HP16" s="127"/>
    </row>
    <row r="17" spans="1:224">
      <c r="A17" s="122" t="s">
        <v>21</v>
      </c>
      <c r="B17" s="131">
        <v>522</v>
      </c>
      <c r="C17" s="131">
        <v>472</v>
      </c>
      <c r="D17" s="131">
        <v>0</v>
      </c>
      <c r="E17" s="131">
        <v>0</v>
      </c>
      <c r="F17" s="131">
        <v>13</v>
      </c>
      <c r="G17" s="131">
        <v>0</v>
      </c>
      <c r="H17" s="131">
        <v>2</v>
      </c>
      <c r="I17" s="131">
        <v>487</v>
      </c>
      <c r="J17" s="131">
        <v>1</v>
      </c>
      <c r="K17" s="131">
        <v>2</v>
      </c>
      <c r="L17" s="131">
        <v>7</v>
      </c>
      <c r="M17" s="136">
        <v>25</v>
      </c>
      <c r="N17" s="131">
        <v>40</v>
      </c>
      <c r="O17" s="131">
        <v>4</v>
      </c>
      <c r="P17" s="131">
        <v>5</v>
      </c>
      <c r="Q17" s="131">
        <v>10</v>
      </c>
      <c r="R17" s="131">
        <v>10</v>
      </c>
      <c r="S17" s="131">
        <v>0</v>
      </c>
      <c r="T17" s="131">
        <v>4</v>
      </c>
      <c r="U17" s="131">
        <v>1</v>
      </c>
      <c r="V17" s="131">
        <v>1</v>
      </c>
      <c r="W17" s="131">
        <v>0</v>
      </c>
      <c r="X17" s="131">
        <v>3</v>
      </c>
      <c r="Y17" s="131">
        <v>0</v>
      </c>
      <c r="Z17" s="131">
        <v>1</v>
      </c>
      <c r="AA17" s="131">
        <v>0</v>
      </c>
      <c r="AB17" s="131">
        <v>0</v>
      </c>
      <c r="AC17" s="131">
        <v>0</v>
      </c>
      <c r="AD17" s="131">
        <v>1</v>
      </c>
      <c r="AE17" s="131">
        <v>0</v>
      </c>
      <c r="AF17" s="131">
        <v>0</v>
      </c>
      <c r="AG17" s="136">
        <v>0</v>
      </c>
      <c r="AH17" s="131">
        <v>0</v>
      </c>
      <c r="AI17" s="131">
        <v>0</v>
      </c>
      <c r="AJ17" s="131">
        <v>0</v>
      </c>
      <c r="AK17" s="131">
        <v>0</v>
      </c>
      <c r="AL17" s="131">
        <v>0</v>
      </c>
      <c r="AM17" s="131">
        <v>34</v>
      </c>
      <c r="AN17" s="131">
        <v>0</v>
      </c>
      <c r="AO17" s="131">
        <v>1</v>
      </c>
      <c r="AP17" s="131">
        <v>3</v>
      </c>
      <c r="AQ17" s="136">
        <v>2</v>
      </c>
      <c r="AR17" s="131">
        <v>1</v>
      </c>
      <c r="AS17" s="131">
        <v>0</v>
      </c>
      <c r="AT17" s="131">
        <v>0</v>
      </c>
      <c r="AU17" s="131">
        <v>0</v>
      </c>
      <c r="AV17" s="131">
        <v>0</v>
      </c>
      <c r="AW17" s="131">
        <v>0</v>
      </c>
      <c r="AX17" s="131">
        <v>1</v>
      </c>
      <c r="AY17" s="131">
        <v>1</v>
      </c>
      <c r="AZ17" s="131">
        <v>0</v>
      </c>
      <c r="BA17" s="131">
        <v>1</v>
      </c>
      <c r="BB17" s="131">
        <v>1</v>
      </c>
      <c r="BC17" s="131">
        <v>0</v>
      </c>
      <c r="BD17" s="136">
        <v>0</v>
      </c>
      <c r="BE17" s="136">
        <v>0</v>
      </c>
      <c r="BF17" s="131">
        <v>522</v>
      </c>
      <c r="BG17" s="131">
        <v>1</v>
      </c>
      <c r="BH17" s="131">
        <v>1</v>
      </c>
      <c r="BI17" s="136">
        <v>2</v>
      </c>
      <c r="BJ17" s="167">
        <v>303</v>
      </c>
      <c r="BK17" s="174">
        <v>522</v>
      </c>
      <c r="BL17" s="164">
        <f t="shared" si="0"/>
        <v>5.22</v>
      </c>
      <c r="BM17" s="160">
        <f t="shared" si="1"/>
        <v>58.045977011494259</v>
      </c>
      <c r="BN17" s="162">
        <v>628</v>
      </c>
      <c r="BO17" s="162">
        <v>652</v>
      </c>
      <c r="BP17" s="162">
        <v>611</v>
      </c>
      <c r="BQ17" s="162">
        <v>454</v>
      </c>
      <c r="BR17" s="162">
        <v>469</v>
      </c>
      <c r="BS17" s="162">
        <v>427</v>
      </c>
      <c r="BT17" s="162">
        <v>352</v>
      </c>
      <c r="BU17" s="162">
        <v>329</v>
      </c>
      <c r="BV17" s="162">
        <v>309</v>
      </c>
      <c r="BW17" s="161">
        <v>306</v>
      </c>
      <c r="BX17" s="162">
        <v>150</v>
      </c>
      <c r="BY17" s="162">
        <v>147</v>
      </c>
      <c r="BZ17" s="162">
        <v>140</v>
      </c>
      <c r="CA17" s="162">
        <v>133</v>
      </c>
      <c r="CB17" s="162">
        <v>131</v>
      </c>
      <c r="CC17" s="162">
        <v>130</v>
      </c>
      <c r="CD17" s="162">
        <v>127</v>
      </c>
      <c r="CE17" s="162">
        <v>122</v>
      </c>
      <c r="CF17" s="162">
        <v>125</v>
      </c>
      <c r="CG17" s="162">
        <v>149</v>
      </c>
      <c r="CH17" s="162">
        <v>153</v>
      </c>
      <c r="CI17" s="161">
        <v>151</v>
      </c>
      <c r="CJ17" s="162">
        <v>155</v>
      </c>
      <c r="CK17" s="162">
        <v>152</v>
      </c>
      <c r="CL17" s="162">
        <v>142</v>
      </c>
      <c r="CM17" s="162">
        <v>136</v>
      </c>
      <c r="CN17" s="162">
        <v>131</v>
      </c>
      <c r="CO17" s="162">
        <v>132</v>
      </c>
      <c r="CP17" s="162">
        <v>126</v>
      </c>
      <c r="CQ17" s="162">
        <v>127</v>
      </c>
      <c r="CR17" s="162">
        <v>127</v>
      </c>
      <c r="CS17" s="162">
        <v>150</v>
      </c>
      <c r="CT17" s="162">
        <v>153</v>
      </c>
      <c r="CU17" s="161">
        <v>152</v>
      </c>
      <c r="CV17" s="162">
        <v>51</v>
      </c>
      <c r="CW17" s="162">
        <v>211</v>
      </c>
      <c r="CX17" s="161">
        <v>41</v>
      </c>
      <c r="CY17" s="163">
        <v>36.575875486381321</v>
      </c>
      <c r="CZ17" s="163">
        <v>42.80155642023346</v>
      </c>
      <c r="DA17" s="163">
        <v>17.509727626459146</v>
      </c>
      <c r="DB17" s="160">
        <v>3.1128404669260701</v>
      </c>
      <c r="DC17" s="163">
        <v>26.872246696035241</v>
      </c>
      <c r="DD17" s="163">
        <v>47.136563876651984</v>
      </c>
      <c r="DE17" s="163">
        <v>20.704845814977972</v>
      </c>
      <c r="DF17" s="160">
        <v>5.286343612334802</v>
      </c>
      <c r="DG17" s="178">
        <v>58.54126679462572</v>
      </c>
      <c r="DH17" s="178">
        <v>57.279693486590041</v>
      </c>
      <c r="DI17" s="178">
        <v>54.022988505747129</v>
      </c>
      <c r="DJ17" s="178">
        <v>51.532567049808435</v>
      </c>
      <c r="DK17" s="178">
        <v>50.191570881226056</v>
      </c>
      <c r="DL17" s="178">
        <v>50.191570881226056</v>
      </c>
      <c r="DM17" s="178">
        <v>48.467432950191572</v>
      </c>
      <c r="DN17" s="178">
        <v>47.701149425287362</v>
      </c>
      <c r="DO17" s="178">
        <v>48.275862068965516</v>
      </c>
      <c r="DP17" s="178">
        <v>57.279693486590041</v>
      </c>
      <c r="DQ17" s="178">
        <v>58.62068965517242</v>
      </c>
      <c r="DR17" s="179">
        <v>58.045977011494259</v>
      </c>
      <c r="DS17" s="131">
        <v>6</v>
      </c>
      <c r="DT17" s="131">
        <v>3</v>
      </c>
      <c r="DU17" s="143">
        <v>3</v>
      </c>
      <c r="DV17" s="131">
        <v>3</v>
      </c>
      <c r="DW17" s="131">
        <v>0</v>
      </c>
      <c r="DX17" s="143">
        <v>3</v>
      </c>
      <c r="DY17" s="131">
        <v>4</v>
      </c>
      <c r="DZ17" s="131">
        <v>3</v>
      </c>
      <c r="EA17" s="143">
        <v>1</v>
      </c>
      <c r="EB17" s="131">
        <v>6</v>
      </c>
      <c r="EC17" s="131">
        <v>2</v>
      </c>
      <c r="ED17" s="143">
        <v>4</v>
      </c>
      <c r="EE17" s="131">
        <v>13</v>
      </c>
      <c r="EF17" s="131">
        <v>7</v>
      </c>
      <c r="EG17" s="143">
        <v>6</v>
      </c>
      <c r="EH17" s="131">
        <v>-7</v>
      </c>
      <c r="EI17" s="131">
        <v>-5</v>
      </c>
      <c r="EJ17" s="143">
        <v>-2</v>
      </c>
      <c r="EK17" s="131">
        <v>-3</v>
      </c>
      <c r="EL17" s="131">
        <v>-2</v>
      </c>
      <c r="EM17" s="143">
        <v>-1</v>
      </c>
      <c r="EN17" s="131">
        <v>303</v>
      </c>
      <c r="EO17" s="131">
        <v>151</v>
      </c>
      <c r="EP17" s="143">
        <v>152</v>
      </c>
      <c r="EQ17" s="131">
        <v>51</v>
      </c>
      <c r="ER17" s="131">
        <v>22</v>
      </c>
      <c r="ES17" s="143">
        <v>29</v>
      </c>
      <c r="ET17" s="131">
        <v>211</v>
      </c>
      <c r="EU17" s="131">
        <v>113</v>
      </c>
      <c r="EV17" s="143">
        <v>98</v>
      </c>
      <c r="EW17" s="131">
        <v>41</v>
      </c>
      <c r="EX17" s="131">
        <v>16</v>
      </c>
      <c r="EY17" s="143">
        <v>25</v>
      </c>
      <c r="EZ17" s="127">
        <v>303</v>
      </c>
      <c r="FA17" s="127">
        <v>152</v>
      </c>
      <c r="FB17" s="122">
        <v>151</v>
      </c>
      <c r="FC17" s="151">
        <v>0</v>
      </c>
      <c r="FD17" s="134">
        <v>0</v>
      </c>
      <c r="FE17" s="151">
        <v>0</v>
      </c>
      <c r="FF17" s="134">
        <v>0</v>
      </c>
      <c r="FG17" s="134">
        <v>0</v>
      </c>
      <c r="FH17" s="134">
        <v>0</v>
      </c>
      <c r="FI17" s="151">
        <v>0</v>
      </c>
      <c r="FJ17" s="134">
        <v>0</v>
      </c>
      <c r="FK17" s="134">
        <v>0</v>
      </c>
      <c r="FL17" s="134">
        <v>0</v>
      </c>
      <c r="FM17" s="151">
        <v>0</v>
      </c>
      <c r="FN17" s="138">
        <v>0</v>
      </c>
      <c r="FO17" s="151">
        <v>0</v>
      </c>
      <c r="FP17" s="134">
        <v>0</v>
      </c>
      <c r="FQ17" s="134">
        <v>0</v>
      </c>
      <c r="FR17" s="134">
        <v>0</v>
      </c>
      <c r="FS17" s="134">
        <v>0</v>
      </c>
      <c r="FT17" s="134">
        <v>0</v>
      </c>
      <c r="FU17" s="134">
        <v>0</v>
      </c>
      <c r="FV17" s="151">
        <v>0</v>
      </c>
      <c r="FW17" s="138">
        <v>0</v>
      </c>
      <c r="FX17" s="134">
        <v>1</v>
      </c>
      <c r="FY17" s="151">
        <v>0</v>
      </c>
      <c r="FZ17" s="151">
        <v>2</v>
      </c>
      <c r="GA17" s="151">
        <v>2</v>
      </c>
      <c r="GB17" s="134">
        <v>0</v>
      </c>
      <c r="GC17" s="151">
        <v>0</v>
      </c>
      <c r="GD17" s="151">
        <v>0</v>
      </c>
      <c r="GE17" s="122">
        <v>1</v>
      </c>
      <c r="GF17" s="134">
        <v>0</v>
      </c>
      <c r="GG17" s="134">
        <v>0</v>
      </c>
      <c r="GH17" s="134">
        <v>0</v>
      </c>
      <c r="GI17" s="134">
        <v>0</v>
      </c>
      <c r="GJ17" s="134">
        <v>0</v>
      </c>
      <c r="GK17" s="134">
        <v>0</v>
      </c>
      <c r="GL17" s="134">
        <v>0</v>
      </c>
      <c r="GM17" s="134">
        <v>0</v>
      </c>
      <c r="GN17" s="134">
        <v>0</v>
      </c>
      <c r="GO17" s="134">
        <v>0</v>
      </c>
      <c r="GP17" s="134">
        <v>0</v>
      </c>
      <c r="GQ17" s="134">
        <v>0</v>
      </c>
      <c r="GR17" s="134">
        <v>0</v>
      </c>
      <c r="GS17" s="134">
        <v>0</v>
      </c>
      <c r="GT17" s="134">
        <v>0</v>
      </c>
      <c r="GU17" s="134">
        <v>0</v>
      </c>
      <c r="GV17" s="134">
        <v>0</v>
      </c>
      <c r="GW17" s="134">
        <v>0</v>
      </c>
      <c r="GX17" s="134">
        <v>0</v>
      </c>
      <c r="GY17" s="134">
        <v>0</v>
      </c>
      <c r="GZ17" s="134">
        <v>0</v>
      </c>
      <c r="HA17" s="134">
        <v>0</v>
      </c>
      <c r="HB17" s="134">
        <v>0</v>
      </c>
      <c r="HC17" s="134">
        <v>0</v>
      </c>
      <c r="HD17" s="134">
        <v>0</v>
      </c>
      <c r="HE17" s="134">
        <v>0</v>
      </c>
      <c r="HF17" s="134">
        <v>0</v>
      </c>
      <c r="HG17" s="134">
        <v>0</v>
      </c>
      <c r="HH17" s="134">
        <v>0</v>
      </c>
      <c r="HI17" s="138">
        <v>0</v>
      </c>
      <c r="HJ17" s="157">
        <v>0</v>
      </c>
      <c r="HK17" s="157">
        <v>0</v>
      </c>
      <c r="HL17" s="157">
        <v>0</v>
      </c>
      <c r="HM17" s="157">
        <v>0</v>
      </c>
      <c r="HN17" s="145">
        <v>0</v>
      </c>
      <c r="HO17" s="127"/>
      <c r="HP17" s="127"/>
    </row>
    <row r="18" spans="1:224">
      <c r="A18" s="122" t="s">
        <v>22</v>
      </c>
      <c r="B18" s="131">
        <v>691</v>
      </c>
      <c r="C18" s="131">
        <v>582</v>
      </c>
      <c r="D18" s="131">
        <v>0</v>
      </c>
      <c r="E18" s="131">
        <v>0</v>
      </c>
      <c r="F18" s="131">
        <v>16</v>
      </c>
      <c r="G18" s="131">
        <v>5</v>
      </c>
      <c r="H18" s="131">
        <v>13</v>
      </c>
      <c r="I18" s="131">
        <v>617</v>
      </c>
      <c r="J18" s="131">
        <v>7</v>
      </c>
      <c r="K18" s="131">
        <v>3</v>
      </c>
      <c r="L18" s="131">
        <v>12</v>
      </c>
      <c r="M18" s="136">
        <v>52</v>
      </c>
      <c r="N18" s="131">
        <v>149</v>
      </c>
      <c r="O18" s="131">
        <v>12</v>
      </c>
      <c r="P18" s="131">
        <v>25</v>
      </c>
      <c r="Q18" s="131">
        <v>36</v>
      </c>
      <c r="R18" s="131">
        <v>23</v>
      </c>
      <c r="S18" s="131">
        <v>7</v>
      </c>
      <c r="T18" s="131">
        <v>4</v>
      </c>
      <c r="U18" s="131">
        <v>1</v>
      </c>
      <c r="V18" s="131">
        <v>3</v>
      </c>
      <c r="W18" s="131">
        <v>1</v>
      </c>
      <c r="X18" s="131">
        <v>7</v>
      </c>
      <c r="Y18" s="131">
        <v>0</v>
      </c>
      <c r="Z18" s="131">
        <v>2</v>
      </c>
      <c r="AA18" s="131">
        <v>3</v>
      </c>
      <c r="AB18" s="131">
        <v>0</v>
      </c>
      <c r="AC18" s="131">
        <v>3</v>
      </c>
      <c r="AD18" s="131">
        <v>14</v>
      </c>
      <c r="AE18" s="131">
        <v>0</v>
      </c>
      <c r="AF18" s="131">
        <v>0</v>
      </c>
      <c r="AG18" s="136">
        <v>8</v>
      </c>
      <c r="AH18" s="131">
        <v>2</v>
      </c>
      <c r="AI18" s="131">
        <v>0</v>
      </c>
      <c r="AJ18" s="131">
        <v>4</v>
      </c>
      <c r="AK18" s="131">
        <v>0</v>
      </c>
      <c r="AL18" s="131">
        <v>0</v>
      </c>
      <c r="AM18" s="131">
        <v>124</v>
      </c>
      <c r="AN18" s="131">
        <v>0</v>
      </c>
      <c r="AO18" s="131">
        <v>2</v>
      </c>
      <c r="AP18" s="131">
        <v>7</v>
      </c>
      <c r="AQ18" s="136">
        <v>10</v>
      </c>
      <c r="AR18" s="131">
        <v>1</v>
      </c>
      <c r="AS18" s="131">
        <v>0</v>
      </c>
      <c r="AT18" s="131">
        <v>0</v>
      </c>
      <c r="AU18" s="131">
        <v>0</v>
      </c>
      <c r="AV18" s="131">
        <v>0</v>
      </c>
      <c r="AW18" s="131">
        <v>0</v>
      </c>
      <c r="AX18" s="131">
        <v>1</v>
      </c>
      <c r="AY18" s="131">
        <v>0</v>
      </c>
      <c r="AZ18" s="131">
        <v>0</v>
      </c>
      <c r="BA18" s="131">
        <v>1</v>
      </c>
      <c r="BB18" s="131">
        <v>1</v>
      </c>
      <c r="BC18" s="131">
        <v>0</v>
      </c>
      <c r="BD18" s="136">
        <v>0</v>
      </c>
      <c r="BE18" s="136">
        <v>0</v>
      </c>
      <c r="BF18" s="131">
        <v>691</v>
      </c>
      <c r="BG18" s="131">
        <v>1</v>
      </c>
      <c r="BH18" s="131">
        <v>1</v>
      </c>
      <c r="BI18" s="136">
        <v>1</v>
      </c>
      <c r="BJ18" s="167">
        <v>713</v>
      </c>
      <c r="BK18" s="174">
        <v>691</v>
      </c>
      <c r="BL18" s="164">
        <f t="shared" si="0"/>
        <v>6.91</v>
      </c>
      <c r="BM18" s="160">
        <f t="shared" si="1"/>
        <v>103.18379160636758</v>
      </c>
      <c r="BN18" s="162">
        <v>746</v>
      </c>
      <c r="BO18" s="162">
        <v>823</v>
      </c>
      <c r="BP18" s="162">
        <v>915</v>
      </c>
      <c r="BQ18" s="162">
        <v>807</v>
      </c>
      <c r="BR18" s="162">
        <v>821</v>
      </c>
      <c r="BS18" s="162">
        <v>742</v>
      </c>
      <c r="BT18" s="162">
        <v>726</v>
      </c>
      <c r="BU18" s="162">
        <v>674</v>
      </c>
      <c r="BV18" s="162">
        <v>680</v>
      </c>
      <c r="BW18" s="161">
        <v>720</v>
      </c>
      <c r="BX18" s="162">
        <v>336</v>
      </c>
      <c r="BY18" s="162">
        <v>346</v>
      </c>
      <c r="BZ18" s="162">
        <v>347</v>
      </c>
      <c r="CA18" s="162">
        <v>349</v>
      </c>
      <c r="CB18" s="162">
        <v>351</v>
      </c>
      <c r="CC18" s="162">
        <v>350</v>
      </c>
      <c r="CD18" s="162">
        <v>352</v>
      </c>
      <c r="CE18" s="162">
        <v>356</v>
      </c>
      <c r="CF18" s="162">
        <v>363</v>
      </c>
      <c r="CG18" s="162">
        <v>361</v>
      </c>
      <c r="CH18" s="162">
        <v>359</v>
      </c>
      <c r="CI18" s="161">
        <v>356</v>
      </c>
      <c r="CJ18" s="162">
        <v>334</v>
      </c>
      <c r="CK18" s="162">
        <v>338</v>
      </c>
      <c r="CL18" s="162">
        <v>347</v>
      </c>
      <c r="CM18" s="162">
        <v>346</v>
      </c>
      <c r="CN18" s="162">
        <v>350</v>
      </c>
      <c r="CO18" s="162">
        <v>352</v>
      </c>
      <c r="CP18" s="162">
        <v>357</v>
      </c>
      <c r="CQ18" s="162">
        <v>363</v>
      </c>
      <c r="CR18" s="162">
        <v>368</v>
      </c>
      <c r="CS18" s="162">
        <v>361</v>
      </c>
      <c r="CT18" s="162">
        <v>361</v>
      </c>
      <c r="CU18" s="161">
        <v>357</v>
      </c>
      <c r="CV18" s="162">
        <v>121</v>
      </c>
      <c r="CW18" s="162">
        <v>501</v>
      </c>
      <c r="CX18" s="161">
        <v>91</v>
      </c>
      <c r="CY18" s="163">
        <v>25.585585585585587</v>
      </c>
      <c r="CZ18" s="163">
        <v>50.450450450450454</v>
      </c>
      <c r="DA18" s="163">
        <v>20.54054054054054</v>
      </c>
      <c r="DB18" s="160">
        <v>3.4234234234234235</v>
      </c>
      <c r="DC18" s="163">
        <v>17.710196779964221</v>
      </c>
      <c r="DD18" s="163">
        <v>49.552772808586759</v>
      </c>
      <c r="DE18" s="163">
        <v>26.475849731663686</v>
      </c>
      <c r="DF18" s="160">
        <v>6.2611806797853307</v>
      </c>
      <c r="DG18" s="178">
        <v>96.68109668109669</v>
      </c>
      <c r="DH18" s="178">
        <v>98.701298701298711</v>
      </c>
      <c r="DI18" s="178">
        <v>100.14430014430015</v>
      </c>
      <c r="DJ18" s="178">
        <v>100.57887120115774</v>
      </c>
      <c r="DK18" s="178">
        <v>101.44717800289435</v>
      </c>
      <c r="DL18" s="178">
        <v>101.59189580318379</v>
      </c>
      <c r="DM18" s="178">
        <v>102.60492040520984</v>
      </c>
      <c r="DN18" s="178">
        <v>104.0520984081042</v>
      </c>
      <c r="DO18" s="178">
        <v>105.78871201157742</v>
      </c>
      <c r="DP18" s="178">
        <v>104.4862518089725</v>
      </c>
      <c r="DQ18" s="178">
        <v>104.19681620839363</v>
      </c>
      <c r="DR18" s="179">
        <v>103.03468208092485</v>
      </c>
      <c r="DS18" s="131">
        <v>6</v>
      </c>
      <c r="DT18" s="131">
        <v>3</v>
      </c>
      <c r="DU18" s="143">
        <v>3</v>
      </c>
      <c r="DV18" s="131">
        <v>7</v>
      </c>
      <c r="DW18" s="131">
        <v>2</v>
      </c>
      <c r="DX18" s="143">
        <v>5</v>
      </c>
      <c r="DY18" s="131">
        <v>-3</v>
      </c>
      <c r="DZ18" s="131">
        <v>-1</v>
      </c>
      <c r="EA18" s="143">
        <v>-2</v>
      </c>
      <c r="EB18" s="131">
        <v>10</v>
      </c>
      <c r="EC18" s="131">
        <v>3</v>
      </c>
      <c r="ED18" s="143">
        <v>7</v>
      </c>
      <c r="EE18" s="131">
        <v>14</v>
      </c>
      <c r="EF18" s="131">
        <v>5</v>
      </c>
      <c r="EG18" s="143">
        <v>9</v>
      </c>
      <c r="EH18" s="131">
        <v>-4</v>
      </c>
      <c r="EI18" s="131">
        <v>-2</v>
      </c>
      <c r="EJ18" s="143">
        <v>-2</v>
      </c>
      <c r="EK18" s="131">
        <v>-7</v>
      </c>
      <c r="EL18" s="131">
        <v>-3</v>
      </c>
      <c r="EM18" s="143">
        <v>-4</v>
      </c>
      <c r="EN18" s="131">
        <v>713</v>
      </c>
      <c r="EO18" s="131">
        <v>356</v>
      </c>
      <c r="EP18" s="143">
        <v>357</v>
      </c>
      <c r="EQ18" s="131">
        <v>121</v>
      </c>
      <c r="ER18" s="131">
        <v>63</v>
      </c>
      <c r="ES18" s="143">
        <v>58</v>
      </c>
      <c r="ET18" s="131">
        <v>501</v>
      </c>
      <c r="EU18" s="131">
        <v>251</v>
      </c>
      <c r="EV18" s="143">
        <v>250</v>
      </c>
      <c r="EW18" s="131">
        <v>91</v>
      </c>
      <c r="EX18" s="131">
        <v>42</v>
      </c>
      <c r="EY18" s="143">
        <v>49</v>
      </c>
      <c r="EZ18" s="127">
        <v>720</v>
      </c>
      <c r="FA18" s="127">
        <v>361</v>
      </c>
      <c r="FB18" s="122">
        <v>359</v>
      </c>
      <c r="FC18" s="151">
        <v>1</v>
      </c>
      <c r="FD18" s="134">
        <v>1</v>
      </c>
      <c r="FE18" s="151">
        <v>0</v>
      </c>
      <c r="FF18" s="134">
        <v>0</v>
      </c>
      <c r="FG18" s="134">
        <v>0</v>
      </c>
      <c r="FH18" s="134">
        <v>0</v>
      </c>
      <c r="FI18" s="151">
        <v>0</v>
      </c>
      <c r="FJ18" s="134">
        <v>0</v>
      </c>
      <c r="FK18" s="134">
        <v>0</v>
      </c>
      <c r="FL18" s="134">
        <v>0</v>
      </c>
      <c r="FM18" s="151">
        <v>0</v>
      </c>
      <c r="FN18" s="138">
        <v>0</v>
      </c>
      <c r="FO18" s="151">
        <v>0</v>
      </c>
      <c r="FP18" s="134">
        <v>0</v>
      </c>
      <c r="FQ18" s="134">
        <v>0</v>
      </c>
      <c r="FR18" s="134">
        <v>0</v>
      </c>
      <c r="FS18" s="134">
        <v>0</v>
      </c>
      <c r="FT18" s="134">
        <v>0</v>
      </c>
      <c r="FU18" s="134">
        <v>0</v>
      </c>
      <c r="FV18" s="151">
        <v>0</v>
      </c>
      <c r="FW18" s="138">
        <v>0</v>
      </c>
      <c r="FX18" s="134">
        <v>0</v>
      </c>
      <c r="FY18" s="151">
        <v>0</v>
      </c>
      <c r="FZ18" s="151">
        <v>2</v>
      </c>
      <c r="GA18" s="151">
        <v>0</v>
      </c>
      <c r="GB18" s="134">
        <v>0</v>
      </c>
      <c r="GC18" s="151">
        <v>0</v>
      </c>
      <c r="GD18" s="151">
        <v>0</v>
      </c>
      <c r="GE18" s="122">
        <v>1</v>
      </c>
      <c r="GF18" s="134">
        <v>0</v>
      </c>
      <c r="GG18" s="134">
        <v>0</v>
      </c>
      <c r="GH18" s="134">
        <v>0</v>
      </c>
      <c r="GI18" s="134">
        <v>0</v>
      </c>
      <c r="GJ18" s="134">
        <v>0</v>
      </c>
      <c r="GK18" s="134">
        <v>0</v>
      </c>
      <c r="GL18" s="134">
        <v>0</v>
      </c>
      <c r="GM18" s="134">
        <v>0</v>
      </c>
      <c r="GN18" s="134">
        <v>0</v>
      </c>
      <c r="GO18" s="134">
        <v>0</v>
      </c>
      <c r="GP18" s="134">
        <v>0</v>
      </c>
      <c r="GQ18" s="134">
        <v>0</v>
      </c>
      <c r="GR18" s="134">
        <v>0</v>
      </c>
      <c r="GS18" s="134">
        <v>0</v>
      </c>
      <c r="GT18" s="134">
        <v>0</v>
      </c>
      <c r="GU18" s="134">
        <v>0</v>
      </c>
      <c r="GV18" s="134">
        <v>0</v>
      </c>
      <c r="GW18" s="134">
        <v>0</v>
      </c>
      <c r="GX18" s="134">
        <v>0</v>
      </c>
      <c r="GY18" s="134">
        <v>0</v>
      </c>
      <c r="GZ18" s="134">
        <v>0</v>
      </c>
      <c r="HA18" s="134">
        <v>0</v>
      </c>
      <c r="HB18" s="134">
        <v>0</v>
      </c>
      <c r="HC18" s="134">
        <v>0</v>
      </c>
      <c r="HD18" s="134">
        <v>0</v>
      </c>
      <c r="HE18" s="134">
        <v>0</v>
      </c>
      <c r="HF18" s="134">
        <v>0</v>
      </c>
      <c r="HG18" s="134">
        <v>0</v>
      </c>
      <c r="HH18" s="134">
        <v>0</v>
      </c>
      <c r="HI18" s="138">
        <v>0</v>
      </c>
      <c r="HJ18" s="157">
        <v>0</v>
      </c>
      <c r="HK18" s="157">
        <v>0</v>
      </c>
      <c r="HL18" s="157">
        <v>0</v>
      </c>
      <c r="HM18" s="157">
        <v>0</v>
      </c>
      <c r="HN18" s="145">
        <v>0</v>
      </c>
      <c r="HO18" s="127"/>
      <c r="HP18" s="127"/>
    </row>
    <row r="19" spans="1:224">
      <c r="A19" s="122" t="s">
        <v>23</v>
      </c>
      <c r="B19" s="131">
        <v>226</v>
      </c>
      <c r="C19" s="131">
        <v>172</v>
      </c>
      <c r="D19" s="131">
        <v>0</v>
      </c>
      <c r="E19" s="131">
        <v>0</v>
      </c>
      <c r="F19" s="131">
        <v>11</v>
      </c>
      <c r="G19" s="131">
        <v>6</v>
      </c>
      <c r="H19" s="131">
        <v>14</v>
      </c>
      <c r="I19" s="131">
        <v>202</v>
      </c>
      <c r="J19" s="131">
        <v>2</v>
      </c>
      <c r="K19" s="131">
        <v>1</v>
      </c>
      <c r="L19" s="131">
        <v>5</v>
      </c>
      <c r="M19" s="136">
        <v>16</v>
      </c>
      <c r="N19" s="131">
        <v>28</v>
      </c>
      <c r="O19" s="131">
        <v>3</v>
      </c>
      <c r="P19" s="131">
        <v>8</v>
      </c>
      <c r="Q19" s="131">
        <v>8</v>
      </c>
      <c r="R19" s="131">
        <v>1</v>
      </c>
      <c r="S19" s="131">
        <v>0</v>
      </c>
      <c r="T19" s="131">
        <v>1</v>
      </c>
      <c r="U19" s="131">
        <v>0</v>
      </c>
      <c r="V19" s="131">
        <v>0</v>
      </c>
      <c r="W19" s="131">
        <v>0</v>
      </c>
      <c r="X19" s="131">
        <v>1</v>
      </c>
      <c r="Y19" s="131">
        <v>0</v>
      </c>
      <c r="Z19" s="131">
        <v>2</v>
      </c>
      <c r="AA19" s="131">
        <v>0</v>
      </c>
      <c r="AB19" s="131">
        <v>0</v>
      </c>
      <c r="AC19" s="131">
        <v>1</v>
      </c>
      <c r="AD19" s="131">
        <v>2</v>
      </c>
      <c r="AE19" s="131">
        <v>0</v>
      </c>
      <c r="AF19" s="131">
        <v>0</v>
      </c>
      <c r="AG19" s="136">
        <v>1</v>
      </c>
      <c r="AH19" s="131">
        <v>0</v>
      </c>
      <c r="AI19" s="131">
        <v>0</v>
      </c>
      <c r="AJ19" s="131">
        <v>2</v>
      </c>
      <c r="AK19" s="131">
        <v>0</v>
      </c>
      <c r="AL19" s="131">
        <v>0</v>
      </c>
      <c r="AM19" s="131">
        <v>21</v>
      </c>
      <c r="AN19" s="131">
        <v>0</v>
      </c>
      <c r="AO19" s="131">
        <v>1</v>
      </c>
      <c r="AP19" s="131">
        <v>1</v>
      </c>
      <c r="AQ19" s="136">
        <v>3</v>
      </c>
      <c r="AR19" s="131">
        <v>1</v>
      </c>
      <c r="AS19" s="131">
        <v>0</v>
      </c>
      <c r="AT19" s="131">
        <v>0</v>
      </c>
      <c r="AU19" s="131">
        <v>0</v>
      </c>
      <c r="AV19" s="131">
        <v>0</v>
      </c>
      <c r="AW19" s="131">
        <v>0</v>
      </c>
      <c r="AX19" s="131">
        <v>0</v>
      </c>
      <c r="AY19" s="131">
        <v>0</v>
      </c>
      <c r="AZ19" s="131">
        <v>0</v>
      </c>
      <c r="BA19" s="131">
        <v>1</v>
      </c>
      <c r="BB19" s="131">
        <v>1</v>
      </c>
      <c r="BC19" s="131">
        <v>0</v>
      </c>
      <c r="BD19" s="136">
        <v>0</v>
      </c>
      <c r="BE19" s="136">
        <v>0</v>
      </c>
      <c r="BF19" s="131">
        <v>226</v>
      </c>
      <c r="BG19" s="131">
        <v>1</v>
      </c>
      <c r="BH19" s="131">
        <v>1</v>
      </c>
      <c r="BI19" s="136">
        <v>1</v>
      </c>
      <c r="BJ19" s="167">
        <v>197</v>
      </c>
      <c r="BK19" s="174">
        <v>226</v>
      </c>
      <c r="BL19" s="164">
        <f t="shared" si="0"/>
        <v>2.2600000000000002</v>
      </c>
      <c r="BM19" s="160">
        <f t="shared" si="1"/>
        <v>87.16814159292035</v>
      </c>
      <c r="BN19" s="162">
        <v>454</v>
      </c>
      <c r="BO19" s="162">
        <v>427</v>
      </c>
      <c r="BP19" s="162">
        <v>406</v>
      </c>
      <c r="BQ19" s="162">
        <v>234</v>
      </c>
      <c r="BR19" s="162">
        <v>275</v>
      </c>
      <c r="BS19" s="162">
        <v>232</v>
      </c>
      <c r="BT19" s="162">
        <v>215</v>
      </c>
      <c r="BU19" s="162">
        <v>199</v>
      </c>
      <c r="BV19" s="162">
        <v>187</v>
      </c>
      <c r="BW19" s="161">
        <v>202</v>
      </c>
      <c r="BX19" s="162">
        <v>89</v>
      </c>
      <c r="BY19" s="162">
        <v>89</v>
      </c>
      <c r="BZ19" s="162">
        <v>88</v>
      </c>
      <c r="CA19" s="162">
        <v>91</v>
      </c>
      <c r="CB19" s="162">
        <v>90</v>
      </c>
      <c r="CC19" s="162">
        <v>91</v>
      </c>
      <c r="CD19" s="162">
        <v>99</v>
      </c>
      <c r="CE19" s="162">
        <v>98</v>
      </c>
      <c r="CF19" s="162">
        <v>100</v>
      </c>
      <c r="CG19" s="162">
        <v>101</v>
      </c>
      <c r="CH19" s="162">
        <v>101</v>
      </c>
      <c r="CI19" s="161">
        <v>97</v>
      </c>
      <c r="CJ19" s="162">
        <v>97</v>
      </c>
      <c r="CK19" s="162">
        <v>97</v>
      </c>
      <c r="CL19" s="162">
        <v>94</v>
      </c>
      <c r="CM19" s="162">
        <v>95</v>
      </c>
      <c r="CN19" s="162">
        <v>94</v>
      </c>
      <c r="CO19" s="162">
        <v>94</v>
      </c>
      <c r="CP19" s="162">
        <v>96</v>
      </c>
      <c r="CQ19" s="162">
        <v>96</v>
      </c>
      <c r="CR19" s="162">
        <v>97</v>
      </c>
      <c r="CS19" s="162">
        <v>99</v>
      </c>
      <c r="CT19" s="162">
        <v>101</v>
      </c>
      <c r="CU19" s="161">
        <v>100</v>
      </c>
      <c r="CV19" s="162">
        <v>33</v>
      </c>
      <c r="CW19" s="162">
        <v>134</v>
      </c>
      <c r="CX19" s="161">
        <v>30</v>
      </c>
      <c r="CY19" s="163">
        <v>28.378378378378379</v>
      </c>
      <c r="CZ19" s="163">
        <v>47.972972972972975</v>
      </c>
      <c r="DA19" s="163">
        <v>19.594594594594593</v>
      </c>
      <c r="DB19" s="160">
        <v>4.0540540540540544</v>
      </c>
      <c r="DC19" s="163">
        <v>21.875</v>
      </c>
      <c r="DD19" s="163">
        <v>44.375</v>
      </c>
      <c r="DE19" s="163">
        <v>28.75</v>
      </c>
      <c r="DF19" s="160">
        <v>5</v>
      </c>
      <c r="DG19" s="178">
        <v>82.300884955752224</v>
      </c>
      <c r="DH19" s="178">
        <v>82.300884955752224</v>
      </c>
      <c r="DI19" s="178">
        <v>80.530973451327441</v>
      </c>
      <c r="DJ19" s="178">
        <v>82.300884955752224</v>
      </c>
      <c r="DK19" s="178">
        <v>81.415929203539832</v>
      </c>
      <c r="DL19" s="178">
        <v>81.858407079646028</v>
      </c>
      <c r="DM19" s="178">
        <v>86.283185840707972</v>
      </c>
      <c r="DN19" s="178">
        <v>85.840707964601776</v>
      </c>
      <c r="DO19" s="178">
        <v>87.168141592920364</v>
      </c>
      <c r="DP19" s="178">
        <v>88.495575221238951</v>
      </c>
      <c r="DQ19" s="178">
        <v>89.380530973451343</v>
      </c>
      <c r="DR19" s="179">
        <v>87.168141592920364</v>
      </c>
      <c r="DS19" s="131">
        <v>1</v>
      </c>
      <c r="DT19" s="131">
        <v>0</v>
      </c>
      <c r="DU19" s="143">
        <v>1</v>
      </c>
      <c r="DV19" s="131">
        <v>0</v>
      </c>
      <c r="DW19" s="131">
        <v>0</v>
      </c>
      <c r="DX19" s="143">
        <v>0</v>
      </c>
      <c r="DY19" s="131">
        <v>0</v>
      </c>
      <c r="DZ19" s="131">
        <v>-1</v>
      </c>
      <c r="EA19" s="143">
        <v>1</v>
      </c>
      <c r="EB19" s="131">
        <v>0</v>
      </c>
      <c r="EC19" s="131">
        <v>0</v>
      </c>
      <c r="ED19" s="143">
        <v>0</v>
      </c>
      <c r="EE19" s="131">
        <v>5</v>
      </c>
      <c r="EF19" s="131">
        <v>3</v>
      </c>
      <c r="EG19" s="143">
        <v>2</v>
      </c>
      <c r="EH19" s="131">
        <v>-5</v>
      </c>
      <c r="EI19" s="131">
        <v>-3</v>
      </c>
      <c r="EJ19" s="143">
        <v>-2</v>
      </c>
      <c r="EK19" s="131">
        <v>-5</v>
      </c>
      <c r="EL19" s="131">
        <v>-4</v>
      </c>
      <c r="EM19" s="143">
        <v>-1</v>
      </c>
      <c r="EN19" s="131">
        <v>197</v>
      </c>
      <c r="EO19" s="131">
        <v>97</v>
      </c>
      <c r="EP19" s="143">
        <v>100</v>
      </c>
      <c r="EQ19" s="131">
        <v>33</v>
      </c>
      <c r="ER19" s="131">
        <v>16</v>
      </c>
      <c r="ES19" s="143">
        <v>17</v>
      </c>
      <c r="ET19" s="131">
        <v>134</v>
      </c>
      <c r="EU19" s="131">
        <v>70</v>
      </c>
      <c r="EV19" s="143">
        <v>64</v>
      </c>
      <c r="EW19" s="131">
        <v>30</v>
      </c>
      <c r="EX19" s="131">
        <v>11</v>
      </c>
      <c r="EY19" s="143">
        <v>19</v>
      </c>
      <c r="EZ19" s="131">
        <v>200</v>
      </c>
      <c r="FA19" s="131">
        <v>100</v>
      </c>
      <c r="FB19" s="122">
        <v>100</v>
      </c>
      <c r="FC19" s="151">
        <v>0</v>
      </c>
      <c r="FD19" s="134">
        <v>0</v>
      </c>
      <c r="FE19" s="151">
        <v>0</v>
      </c>
      <c r="FF19" s="134">
        <v>0</v>
      </c>
      <c r="FG19" s="134">
        <v>0</v>
      </c>
      <c r="FH19" s="134">
        <v>0</v>
      </c>
      <c r="FI19" s="151">
        <v>0</v>
      </c>
      <c r="FJ19" s="134">
        <v>0</v>
      </c>
      <c r="FK19" s="134">
        <v>0</v>
      </c>
      <c r="FL19" s="134">
        <v>0</v>
      </c>
      <c r="FM19" s="151">
        <v>0</v>
      </c>
      <c r="FN19" s="138">
        <v>0</v>
      </c>
      <c r="FO19" s="151">
        <v>0</v>
      </c>
      <c r="FP19" s="134">
        <v>0</v>
      </c>
      <c r="FQ19" s="134">
        <v>0</v>
      </c>
      <c r="FR19" s="134">
        <v>0</v>
      </c>
      <c r="FS19" s="134">
        <v>0</v>
      </c>
      <c r="FT19" s="134">
        <v>0</v>
      </c>
      <c r="FU19" s="134">
        <v>0</v>
      </c>
      <c r="FV19" s="151">
        <v>0</v>
      </c>
      <c r="FW19" s="138">
        <v>0</v>
      </c>
      <c r="FX19" s="134">
        <v>0</v>
      </c>
      <c r="FY19" s="151">
        <v>0</v>
      </c>
      <c r="FZ19" s="151">
        <v>0</v>
      </c>
      <c r="GA19" s="151">
        <v>0</v>
      </c>
      <c r="GB19" s="134">
        <v>0</v>
      </c>
      <c r="GC19" s="151">
        <v>0</v>
      </c>
      <c r="GD19" s="151">
        <v>0</v>
      </c>
      <c r="GE19" s="138">
        <v>0</v>
      </c>
      <c r="GF19" s="134">
        <v>0</v>
      </c>
      <c r="GG19" s="134">
        <v>0</v>
      </c>
      <c r="GH19" s="134">
        <v>0</v>
      </c>
      <c r="GI19" s="134">
        <v>0</v>
      </c>
      <c r="GJ19" s="134">
        <v>0</v>
      </c>
      <c r="GK19" s="134">
        <v>0</v>
      </c>
      <c r="GL19" s="134">
        <v>0</v>
      </c>
      <c r="GM19" s="134">
        <v>0</v>
      </c>
      <c r="GN19" s="134">
        <v>0</v>
      </c>
      <c r="GO19" s="134">
        <v>0</v>
      </c>
      <c r="GP19" s="134">
        <v>0</v>
      </c>
      <c r="GQ19" s="134">
        <v>0</v>
      </c>
      <c r="GR19" s="134">
        <v>0</v>
      </c>
      <c r="GS19" s="134">
        <v>0</v>
      </c>
      <c r="GT19" s="134">
        <v>0</v>
      </c>
      <c r="GU19" s="134">
        <v>0</v>
      </c>
      <c r="GV19" s="134">
        <v>0</v>
      </c>
      <c r="GW19" s="134">
        <v>0</v>
      </c>
      <c r="GX19" s="134">
        <v>0</v>
      </c>
      <c r="GY19" s="134">
        <v>0</v>
      </c>
      <c r="GZ19" s="134">
        <v>0</v>
      </c>
      <c r="HA19" s="134">
        <v>0</v>
      </c>
      <c r="HB19" s="134">
        <v>0</v>
      </c>
      <c r="HC19" s="134">
        <v>0</v>
      </c>
      <c r="HD19" s="134">
        <v>0</v>
      </c>
      <c r="HE19" s="134">
        <v>0</v>
      </c>
      <c r="HF19" s="134">
        <v>0</v>
      </c>
      <c r="HG19" s="134">
        <v>0</v>
      </c>
      <c r="HH19" s="134">
        <v>0</v>
      </c>
      <c r="HI19" s="138">
        <v>0</v>
      </c>
      <c r="HJ19" s="157">
        <v>0</v>
      </c>
      <c r="HK19" s="157">
        <v>0</v>
      </c>
      <c r="HL19" s="157">
        <v>0</v>
      </c>
      <c r="HM19" s="157">
        <v>0</v>
      </c>
      <c r="HN19" s="145">
        <v>0</v>
      </c>
      <c r="HO19" s="127"/>
      <c r="HP19" s="127"/>
    </row>
    <row r="20" spans="1:224">
      <c r="A20" s="122" t="s">
        <v>24</v>
      </c>
      <c r="B20" s="131">
        <v>1250</v>
      </c>
      <c r="C20" s="131">
        <v>948</v>
      </c>
      <c r="D20" s="131">
        <v>0</v>
      </c>
      <c r="E20" s="131">
        <v>1</v>
      </c>
      <c r="F20" s="131">
        <v>57</v>
      </c>
      <c r="G20" s="131">
        <v>7</v>
      </c>
      <c r="H20" s="131">
        <v>18</v>
      </c>
      <c r="I20" s="131">
        <v>1031</v>
      </c>
      <c r="J20" s="131">
        <v>35</v>
      </c>
      <c r="K20" s="131">
        <v>7</v>
      </c>
      <c r="L20" s="131">
        <v>28</v>
      </c>
      <c r="M20" s="136">
        <v>148</v>
      </c>
      <c r="N20" s="131">
        <v>331</v>
      </c>
      <c r="O20" s="131">
        <v>23</v>
      </c>
      <c r="P20" s="131">
        <v>64</v>
      </c>
      <c r="Q20" s="131">
        <v>58</v>
      </c>
      <c r="R20" s="131">
        <v>68</v>
      </c>
      <c r="S20" s="131">
        <v>11</v>
      </c>
      <c r="T20" s="131">
        <v>13</v>
      </c>
      <c r="U20" s="131">
        <v>2</v>
      </c>
      <c r="V20" s="131">
        <v>8</v>
      </c>
      <c r="W20" s="131">
        <v>8</v>
      </c>
      <c r="X20" s="131">
        <v>39</v>
      </c>
      <c r="Y20" s="131">
        <v>0</v>
      </c>
      <c r="Z20" s="131">
        <v>3</v>
      </c>
      <c r="AA20" s="131">
        <v>1</v>
      </c>
      <c r="AB20" s="131">
        <v>4</v>
      </c>
      <c r="AC20" s="131">
        <v>5</v>
      </c>
      <c r="AD20" s="131">
        <v>18</v>
      </c>
      <c r="AE20" s="131">
        <v>0</v>
      </c>
      <c r="AF20" s="131">
        <v>0</v>
      </c>
      <c r="AG20" s="136">
        <v>6</v>
      </c>
      <c r="AH20" s="131">
        <v>1</v>
      </c>
      <c r="AI20" s="131">
        <v>2</v>
      </c>
      <c r="AJ20" s="131">
        <v>28</v>
      </c>
      <c r="AK20" s="131">
        <v>2</v>
      </c>
      <c r="AL20" s="131">
        <v>0</v>
      </c>
      <c r="AM20" s="131">
        <v>251</v>
      </c>
      <c r="AN20" s="131">
        <v>0</v>
      </c>
      <c r="AO20" s="131">
        <v>13</v>
      </c>
      <c r="AP20" s="131">
        <v>12</v>
      </c>
      <c r="AQ20" s="136">
        <v>22</v>
      </c>
      <c r="AR20" s="131">
        <v>1</v>
      </c>
      <c r="AS20" s="131">
        <v>0</v>
      </c>
      <c r="AT20" s="131">
        <v>0</v>
      </c>
      <c r="AU20" s="131">
        <v>0</v>
      </c>
      <c r="AV20" s="131">
        <v>0</v>
      </c>
      <c r="AW20" s="131">
        <v>0</v>
      </c>
      <c r="AX20" s="131">
        <v>1</v>
      </c>
      <c r="AY20" s="131">
        <v>0</v>
      </c>
      <c r="AZ20" s="131">
        <v>0</v>
      </c>
      <c r="BA20" s="131">
        <v>2</v>
      </c>
      <c r="BB20" s="131">
        <v>1</v>
      </c>
      <c r="BC20" s="131">
        <v>0</v>
      </c>
      <c r="BD20" s="136">
        <v>0</v>
      </c>
      <c r="BE20" s="136">
        <v>0</v>
      </c>
      <c r="BF20" s="131">
        <v>1250</v>
      </c>
      <c r="BG20" s="131">
        <v>1</v>
      </c>
      <c r="BH20" s="131">
        <v>1</v>
      </c>
      <c r="BI20" s="136">
        <v>2</v>
      </c>
      <c r="BJ20" s="167">
        <v>1698</v>
      </c>
      <c r="BK20" s="174">
        <v>1250</v>
      </c>
      <c r="BL20" s="164">
        <f t="shared" si="0"/>
        <v>12.5</v>
      </c>
      <c r="BM20" s="160">
        <f t="shared" si="1"/>
        <v>135.84</v>
      </c>
      <c r="BN20" s="162">
        <v>1804</v>
      </c>
      <c r="BO20" s="162">
        <v>1918</v>
      </c>
      <c r="BP20" s="162">
        <v>1782</v>
      </c>
      <c r="BQ20" s="162">
        <v>1534</v>
      </c>
      <c r="BR20" s="162">
        <v>1602</v>
      </c>
      <c r="BS20" s="162">
        <v>1448</v>
      </c>
      <c r="BT20" s="162">
        <v>1460</v>
      </c>
      <c r="BU20" s="162">
        <v>1408</v>
      </c>
      <c r="BV20" s="162">
        <v>1528</v>
      </c>
      <c r="BW20" s="161">
        <v>1689</v>
      </c>
      <c r="BX20" s="159">
        <v>751</v>
      </c>
      <c r="BY20" s="162">
        <v>762</v>
      </c>
      <c r="BZ20" s="162">
        <v>783</v>
      </c>
      <c r="CA20" s="162">
        <v>789</v>
      </c>
      <c r="CB20" s="162">
        <v>800</v>
      </c>
      <c r="CC20" s="162">
        <v>788</v>
      </c>
      <c r="CD20" s="162">
        <v>794</v>
      </c>
      <c r="CE20" s="162">
        <v>790</v>
      </c>
      <c r="CF20" s="162">
        <v>793</v>
      </c>
      <c r="CG20" s="162">
        <v>798</v>
      </c>
      <c r="CH20" s="162">
        <v>820</v>
      </c>
      <c r="CI20" s="161">
        <v>820</v>
      </c>
      <c r="CJ20" s="162">
        <v>781</v>
      </c>
      <c r="CK20" s="162">
        <v>781</v>
      </c>
      <c r="CL20" s="162">
        <v>797</v>
      </c>
      <c r="CM20" s="162">
        <v>815</v>
      </c>
      <c r="CN20" s="162">
        <v>824</v>
      </c>
      <c r="CO20" s="162">
        <v>832</v>
      </c>
      <c r="CP20" s="162">
        <v>832</v>
      </c>
      <c r="CQ20" s="162">
        <v>838</v>
      </c>
      <c r="CR20" s="162">
        <v>849</v>
      </c>
      <c r="CS20" s="162">
        <v>850</v>
      </c>
      <c r="CT20" s="162">
        <v>869</v>
      </c>
      <c r="CU20" s="161">
        <v>878</v>
      </c>
      <c r="CV20" s="162">
        <v>309</v>
      </c>
      <c r="CW20" s="162">
        <v>1146</v>
      </c>
      <c r="CX20" s="161">
        <v>243</v>
      </c>
      <c r="CY20" s="163">
        <v>24.43548387096774</v>
      </c>
      <c r="CZ20" s="163">
        <v>41.854838709677416</v>
      </c>
      <c r="DA20" s="163">
        <v>29.112903225806452</v>
      </c>
      <c r="DB20" s="160">
        <v>4.596774193548387</v>
      </c>
      <c r="DC20" s="163">
        <v>17.134192570128885</v>
      </c>
      <c r="DD20" s="163">
        <v>39.347990902198639</v>
      </c>
      <c r="DE20" s="163">
        <v>34.874905231235786</v>
      </c>
      <c r="DF20" s="160">
        <v>8.6429112964366936</v>
      </c>
      <c r="DG20" s="178">
        <v>122.56</v>
      </c>
      <c r="DH20" s="178">
        <v>123.44</v>
      </c>
      <c r="DI20" s="178">
        <v>126.4</v>
      </c>
      <c r="DJ20" s="178">
        <v>128.32</v>
      </c>
      <c r="DK20" s="178">
        <v>129.91999999999999</v>
      </c>
      <c r="DL20" s="178">
        <v>129.6</v>
      </c>
      <c r="DM20" s="178">
        <v>130.08000000000001</v>
      </c>
      <c r="DN20" s="178">
        <v>130.24</v>
      </c>
      <c r="DO20" s="178">
        <v>131.36000000000001</v>
      </c>
      <c r="DP20" s="178">
        <v>131.84</v>
      </c>
      <c r="DQ20" s="178">
        <v>135.12</v>
      </c>
      <c r="DR20" s="179">
        <v>135.84</v>
      </c>
      <c r="DS20" s="131">
        <v>15</v>
      </c>
      <c r="DT20" s="131">
        <v>5</v>
      </c>
      <c r="DU20" s="143">
        <v>10</v>
      </c>
      <c r="DV20" s="131">
        <v>23</v>
      </c>
      <c r="DW20" s="131">
        <v>10</v>
      </c>
      <c r="DX20" s="143">
        <v>13</v>
      </c>
      <c r="DY20" s="131">
        <v>0</v>
      </c>
      <c r="DZ20" s="131">
        <v>0</v>
      </c>
      <c r="EA20" s="143">
        <v>0</v>
      </c>
      <c r="EB20" s="131">
        <v>40</v>
      </c>
      <c r="EC20" s="131">
        <v>20</v>
      </c>
      <c r="ED20" s="143">
        <v>20</v>
      </c>
      <c r="EE20" s="131">
        <v>31</v>
      </c>
      <c r="EF20" s="131">
        <v>20</v>
      </c>
      <c r="EG20" s="143">
        <v>11</v>
      </c>
      <c r="EH20" s="131">
        <v>9</v>
      </c>
      <c r="EI20" s="131">
        <v>0</v>
      </c>
      <c r="EJ20" s="143">
        <v>9</v>
      </c>
      <c r="EK20" s="131">
        <v>9</v>
      </c>
      <c r="EL20" s="131">
        <v>0</v>
      </c>
      <c r="EM20" s="143">
        <v>9</v>
      </c>
      <c r="EN20" s="131">
        <v>1698</v>
      </c>
      <c r="EO20" s="131">
        <v>820</v>
      </c>
      <c r="EP20" s="143">
        <v>878</v>
      </c>
      <c r="EQ20" s="131">
        <v>309</v>
      </c>
      <c r="ER20" s="131">
        <v>155</v>
      </c>
      <c r="ES20" s="143">
        <v>154</v>
      </c>
      <c r="ET20" s="131">
        <v>1146</v>
      </c>
      <c r="EU20" s="131">
        <v>567</v>
      </c>
      <c r="EV20" s="143">
        <v>579</v>
      </c>
      <c r="EW20" s="131">
        <v>243</v>
      </c>
      <c r="EX20" s="131">
        <v>98</v>
      </c>
      <c r="EY20" s="143">
        <v>145</v>
      </c>
      <c r="EZ20" s="127">
        <v>1670</v>
      </c>
      <c r="FA20" s="131">
        <v>807</v>
      </c>
      <c r="FB20" s="122">
        <v>863</v>
      </c>
      <c r="FC20" s="151">
        <v>1</v>
      </c>
      <c r="FD20" s="134">
        <v>0</v>
      </c>
      <c r="FE20" s="151">
        <v>1</v>
      </c>
      <c r="FF20" s="134">
        <v>0</v>
      </c>
      <c r="FG20" s="134">
        <v>0</v>
      </c>
      <c r="FH20" s="134">
        <v>0</v>
      </c>
      <c r="FI20" s="151">
        <v>0</v>
      </c>
      <c r="FJ20" s="134">
        <v>0</v>
      </c>
      <c r="FK20" s="134">
        <v>0</v>
      </c>
      <c r="FL20" s="134">
        <v>0</v>
      </c>
      <c r="FM20" s="151">
        <v>0</v>
      </c>
      <c r="FN20" s="138">
        <v>0</v>
      </c>
      <c r="FO20" s="151">
        <v>0</v>
      </c>
      <c r="FP20" s="134">
        <v>0</v>
      </c>
      <c r="FQ20" s="134">
        <v>0</v>
      </c>
      <c r="FR20" s="134">
        <v>0</v>
      </c>
      <c r="FS20" s="134">
        <v>0</v>
      </c>
      <c r="FT20" s="134">
        <v>0</v>
      </c>
      <c r="FU20" s="134">
        <v>0</v>
      </c>
      <c r="FV20" s="151">
        <v>0</v>
      </c>
      <c r="FW20" s="138">
        <v>0</v>
      </c>
      <c r="FX20" s="134">
        <v>0</v>
      </c>
      <c r="FY20" s="151">
        <v>0</v>
      </c>
      <c r="FZ20" s="151">
        <v>2</v>
      </c>
      <c r="GA20" s="151">
        <v>1</v>
      </c>
      <c r="GB20" s="134">
        <v>0</v>
      </c>
      <c r="GC20" s="151">
        <v>0</v>
      </c>
      <c r="GD20" s="151">
        <v>0</v>
      </c>
      <c r="GE20" s="122">
        <v>1</v>
      </c>
      <c r="GF20" s="134">
        <v>0</v>
      </c>
      <c r="GG20" s="134">
        <v>0</v>
      </c>
      <c r="GH20" s="134">
        <v>0</v>
      </c>
      <c r="GI20" s="134">
        <v>0</v>
      </c>
      <c r="GJ20" s="134">
        <v>0</v>
      </c>
      <c r="GK20" s="134">
        <v>0</v>
      </c>
      <c r="GL20" s="134">
        <v>0</v>
      </c>
      <c r="GM20" s="134">
        <v>0</v>
      </c>
      <c r="GN20" s="134">
        <v>0</v>
      </c>
      <c r="GO20" s="134">
        <v>0</v>
      </c>
      <c r="GP20" s="134">
        <v>0</v>
      </c>
      <c r="GQ20" s="134">
        <v>0</v>
      </c>
      <c r="GR20" s="134">
        <v>1</v>
      </c>
      <c r="GS20" s="134">
        <v>0</v>
      </c>
      <c r="GT20" s="134">
        <v>1</v>
      </c>
      <c r="GU20" s="134">
        <v>0</v>
      </c>
      <c r="GV20" s="134">
        <v>0</v>
      </c>
      <c r="GW20" s="134">
        <v>0</v>
      </c>
      <c r="GX20" s="134">
        <v>0</v>
      </c>
      <c r="GY20" s="134">
        <v>0</v>
      </c>
      <c r="GZ20" s="134">
        <v>0</v>
      </c>
      <c r="HA20" s="134">
        <v>0</v>
      </c>
      <c r="HB20" s="134">
        <v>0</v>
      </c>
      <c r="HC20" s="134">
        <v>0</v>
      </c>
      <c r="HD20" s="134">
        <v>0</v>
      </c>
      <c r="HE20" s="134">
        <v>0</v>
      </c>
      <c r="HF20" s="134">
        <v>0</v>
      </c>
      <c r="HG20" s="134">
        <v>0</v>
      </c>
      <c r="HH20" s="134">
        <v>0</v>
      </c>
      <c r="HI20" s="122">
        <v>0</v>
      </c>
      <c r="HJ20" s="157">
        <v>0</v>
      </c>
      <c r="HK20" s="157">
        <v>0</v>
      </c>
      <c r="HL20" s="157">
        <v>0</v>
      </c>
      <c r="HM20" s="157">
        <v>0</v>
      </c>
      <c r="HN20" s="145">
        <v>0</v>
      </c>
      <c r="HO20" s="127"/>
      <c r="HP20" s="127"/>
    </row>
    <row r="21" spans="1:224">
      <c r="A21" s="122" t="s">
        <v>25</v>
      </c>
      <c r="B21" s="131">
        <v>434</v>
      </c>
      <c r="C21" s="131">
        <v>312</v>
      </c>
      <c r="D21" s="131">
        <v>0</v>
      </c>
      <c r="E21" s="131">
        <v>0</v>
      </c>
      <c r="F21" s="131">
        <v>14</v>
      </c>
      <c r="G21" s="131">
        <v>2</v>
      </c>
      <c r="H21" s="131">
        <v>38</v>
      </c>
      <c r="I21" s="131">
        <v>367</v>
      </c>
      <c r="J21" s="131">
        <v>12</v>
      </c>
      <c r="K21" s="131">
        <v>3</v>
      </c>
      <c r="L21" s="131">
        <v>8</v>
      </c>
      <c r="M21" s="136">
        <v>45</v>
      </c>
      <c r="N21" s="131">
        <v>75</v>
      </c>
      <c r="O21" s="131">
        <v>6</v>
      </c>
      <c r="P21" s="131">
        <v>12</v>
      </c>
      <c r="Q21" s="131">
        <v>21</v>
      </c>
      <c r="R21" s="131">
        <v>11</v>
      </c>
      <c r="S21" s="131">
        <v>1</v>
      </c>
      <c r="T21" s="131">
        <v>2</v>
      </c>
      <c r="U21" s="131">
        <v>1</v>
      </c>
      <c r="V21" s="131">
        <v>1</v>
      </c>
      <c r="W21" s="131">
        <v>0</v>
      </c>
      <c r="X21" s="131">
        <v>6</v>
      </c>
      <c r="Y21" s="131">
        <v>0</v>
      </c>
      <c r="Z21" s="131">
        <v>2</v>
      </c>
      <c r="AA21" s="131">
        <v>2</v>
      </c>
      <c r="AB21" s="131">
        <v>0</v>
      </c>
      <c r="AC21" s="131">
        <v>2</v>
      </c>
      <c r="AD21" s="131">
        <v>6</v>
      </c>
      <c r="AE21" s="131">
        <v>0</v>
      </c>
      <c r="AF21" s="131">
        <v>0</v>
      </c>
      <c r="AG21" s="136">
        <v>2</v>
      </c>
      <c r="AH21" s="131">
        <v>1</v>
      </c>
      <c r="AI21" s="131">
        <v>0</v>
      </c>
      <c r="AJ21" s="131">
        <v>3</v>
      </c>
      <c r="AK21" s="131">
        <v>0</v>
      </c>
      <c r="AL21" s="131">
        <v>0</v>
      </c>
      <c r="AM21" s="131">
        <v>61</v>
      </c>
      <c r="AN21" s="131">
        <v>0</v>
      </c>
      <c r="AO21" s="131">
        <v>1</v>
      </c>
      <c r="AP21" s="131">
        <v>1</v>
      </c>
      <c r="AQ21" s="136">
        <v>8</v>
      </c>
      <c r="AR21" s="131">
        <v>1</v>
      </c>
      <c r="AS21" s="131">
        <v>0</v>
      </c>
      <c r="AT21" s="131">
        <v>0</v>
      </c>
      <c r="AU21" s="131">
        <v>0</v>
      </c>
      <c r="AV21" s="131">
        <v>0</v>
      </c>
      <c r="AW21" s="131">
        <v>0</v>
      </c>
      <c r="AX21" s="131">
        <v>1</v>
      </c>
      <c r="AY21" s="131">
        <v>0</v>
      </c>
      <c r="AZ21" s="131">
        <v>0</v>
      </c>
      <c r="BA21" s="131">
        <v>0</v>
      </c>
      <c r="BB21" s="131">
        <v>0</v>
      </c>
      <c r="BC21" s="131">
        <v>0</v>
      </c>
      <c r="BD21" s="136">
        <v>0</v>
      </c>
      <c r="BE21" s="136">
        <v>0</v>
      </c>
      <c r="BF21" s="131">
        <v>434</v>
      </c>
      <c r="BG21" s="131">
        <v>2</v>
      </c>
      <c r="BH21" s="131">
        <v>2</v>
      </c>
      <c r="BI21" s="136">
        <v>2</v>
      </c>
      <c r="BJ21" s="167">
        <v>438</v>
      </c>
      <c r="BK21" s="174">
        <v>434</v>
      </c>
      <c r="BL21" s="164">
        <f t="shared" si="0"/>
        <v>4.34</v>
      </c>
      <c r="BM21" s="160">
        <f t="shared" si="1"/>
        <v>100.92165898617512</v>
      </c>
      <c r="BN21" s="162">
        <v>878</v>
      </c>
      <c r="BO21" s="162">
        <v>872</v>
      </c>
      <c r="BP21" s="162">
        <v>829</v>
      </c>
      <c r="BQ21" s="162">
        <v>544</v>
      </c>
      <c r="BR21" s="162">
        <v>566</v>
      </c>
      <c r="BS21" s="162">
        <v>494</v>
      </c>
      <c r="BT21" s="162">
        <v>408</v>
      </c>
      <c r="BU21" s="162">
        <v>377</v>
      </c>
      <c r="BV21" s="162">
        <v>378</v>
      </c>
      <c r="BW21" s="161">
        <v>437</v>
      </c>
      <c r="BX21" s="162">
        <v>190</v>
      </c>
      <c r="BY21" s="162">
        <v>190</v>
      </c>
      <c r="BZ21" s="162">
        <v>196</v>
      </c>
      <c r="CA21" s="162">
        <v>198</v>
      </c>
      <c r="CB21" s="162">
        <v>204</v>
      </c>
      <c r="CC21" s="162">
        <v>208</v>
      </c>
      <c r="CD21" s="162">
        <v>224</v>
      </c>
      <c r="CE21" s="162">
        <v>221</v>
      </c>
      <c r="CF21" s="162">
        <v>229</v>
      </c>
      <c r="CG21" s="162">
        <v>226</v>
      </c>
      <c r="CH21" s="162">
        <v>227</v>
      </c>
      <c r="CI21" s="161">
        <v>228</v>
      </c>
      <c r="CJ21" s="162">
        <v>191</v>
      </c>
      <c r="CK21" s="162">
        <v>190</v>
      </c>
      <c r="CL21" s="162">
        <v>189</v>
      </c>
      <c r="CM21" s="162">
        <v>187</v>
      </c>
      <c r="CN21" s="162">
        <v>197</v>
      </c>
      <c r="CO21" s="162">
        <v>198</v>
      </c>
      <c r="CP21" s="162">
        <v>207</v>
      </c>
      <c r="CQ21" s="162">
        <v>203</v>
      </c>
      <c r="CR21" s="162">
        <v>208</v>
      </c>
      <c r="CS21" s="162">
        <v>204</v>
      </c>
      <c r="CT21" s="162">
        <v>210</v>
      </c>
      <c r="CU21" s="161">
        <v>210</v>
      </c>
      <c r="CV21" s="162">
        <v>84</v>
      </c>
      <c r="CW21" s="162">
        <v>273</v>
      </c>
      <c r="CX21" s="161">
        <v>81</v>
      </c>
      <c r="CY21" s="163">
        <v>32.371794871794869</v>
      </c>
      <c r="CZ21" s="163">
        <v>41.025641025641029</v>
      </c>
      <c r="DA21" s="163">
        <v>22.115384615384617</v>
      </c>
      <c r="DB21" s="160">
        <v>4.4871794871794872</v>
      </c>
      <c r="DC21" s="163">
        <v>20.447284345047922</v>
      </c>
      <c r="DD21" s="163">
        <v>38.338658146964853</v>
      </c>
      <c r="DE21" s="163">
        <v>29.712460063897762</v>
      </c>
      <c r="DF21" s="160">
        <v>11.501597444089457</v>
      </c>
      <c r="DG21" s="178">
        <v>87.78801843317973</v>
      </c>
      <c r="DH21" s="178">
        <v>87.557603686635943</v>
      </c>
      <c r="DI21" s="178">
        <v>88.709677419354847</v>
      </c>
      <c r="DJ21" s="178">
        <v>88.709677419354847</v>
      </c>
      <c r="DK21" s="178">
        <v>92.396313364055302</v>
      </c>
      <c r="DL21" s="178">
        <v>93.548387096774192</v>
      </c>
      <c r="DM21" s="178">
        <v>99.308755760368669</v>
      </c>
      <c r="DN21" s="178">
        <v>97.695852534562221</v>
      </c>
      <c r="DO21" s="178">
        <v>100.69124423963135</v>
      </c>
      <c r="DP21" s="178">
        <v>99.078341013824883</v>
      </c>
      <c r="DQ21" s="178">
        <v>100.69124423963135</v>
      </c>
      <c r="DR21" s="179">
        <v>100.92165898617512</v>
      </c>
      <c r="DS21" s="131">
        <v>8</v>
      </c>
      <c r="DT21" s="131">
        <v>4</v>
      </c>
      <c r="DU21" s="143">
        <v>4</v>
      </c>
      <c r="DV21" s="131">
        <v>7</v>
      </c>
      <c r="DW21" s="131">
        <v>3</v>
      </c>
      <c r="DX21" s="143">
        <v>4</v>
      </c>
      <c r="DY21" s="131">
        <v>5</v>
      </c>
      <c r="DZ21" s="131">
        <v>3</v>
      </c>
      <c r="EA21" s="143">
        <v>2</v>
      </c>
      <c r="EB21" s="131">
        <v>7</v>
      </c>
      <c r="EC21" s="131">
        <v>2</v>
      </c>
      <c r="ED21" s="143">
        <v>5</v>
      </c>
      <c r="EE21" s="131">
        <v>11</v>
      </c>
      <c r="EF21" s="131">
        <v>4</v>
      </c>
      <c r="EG21" s="143">
        <v>7</v>
      </c>
      <c r="EH21" s="131">
        <v>-4</v>
      </c>
      <c r="EI21" s="131">
        <v>-2</v>
      </c>
      <c r="EJ21" s="143">
        <v>-2</v>
      </c>
      <c r="EK21" s="131">
        <v>1</v>
      </c>
      <c r="EL21" s="131">
        <v>1</v>
      </c>
      <c r="EM21" s="143">
        <v>0</v>
      </c>
      <c r="EN21" s="131">
        <v>438</v>
      </c>
      <c r="EO21" s="131">
        <v>228</v>
      </c>
      <c r="EP21" s="143">
        <v>210</v>
      </c>
      <c r="EQ21" s="131">
        <v>84</v>
      </c>
      <c r="ER21" s="131">
        <v>48</v>
      </c>
      <c r="ES21" s="143">
        <v>36</v>
      </c>
      <c r="ET21" s="131">
        <v>273</v>
      </c>
      <c r="EU21" s="131">
        <v>143</v>
      </c>
      <c r="EV21" s="143">
        <v>130</v>
      </c>
      <c r="EW21" s="131">
        <v>81</v>
      </c>
      <c r="EX21" s="131">
        <v>37</v>
      </c>
      <c r="EY21" s="143">
        <v>44</v>
      </c>
      <c r="EZ21" s="127">
        <v>430</v>
      </c>
      <c r="FA21" s="131">
        <v>226</v>
      </c>
      <c r="FB21" s="122">
        <v>204</v>
      </c>
      <c r="FC21" s="151">
        <v>1</v>
      </c>
      <c r="FD21" s="134">
        <v>0</v>
      </c>
      <c r="FE21" s="151">
        <v>0</v>
      </c>
      <c r="FF21" s="134">
        <v>0</v>
      </c>
      <c r="FG21" s="134">
        <v>0</v>
      </c>
      <c r="FH21" s="134">
        <v>0</v>
      </c>
      <c r="FI21" s="151">
        <v>0</v>
      </c>
      <c r="FJ21" s="134">
        <v>0</v>
      </c>
      <c r="FK21" s="134">
        <v>0</v>
      </c>
      <c r="FL21" s="134">
        <v>0</v>
      </c>
      <c r="FM21" s="151">
        <v>0</v>
      </c>
      <c r="FN21" s="138">
        <v>0</v>
      </c>
      <c r="FO21" s="151">
        <v>0</v>
      </c>
      <c r="FP21" s="134">
        <v>0</v>
      </c>
      <c r="FQ21" s="134">
        <v>0</v>
      </c>
      <c r="FR21" s="134">
        <v>0</v>
      </c>
      <c r="FS21" s="134">
        <v>0</v>
      </c>
      <c r="FT21" s="134">
        <v>0</v>
      </c>
      <c r="FU21" s="134">
        <v>0</v>
      </c>
      <c r="FV21" s="151">
        <v>0</v>
      </c>
      <c r="FW21" s="138">
        <v>0</v>
      </c>
      <c r="FX21" s="134">
        <v>0</v>
      </c>
      <c r="FY21" s="151">
        <v>0</v>
      </c>
      <c r="FZ21" s="151">
        <v>1</v>
      </c>
      <c r="GA21" s="151">
        <v>1</v>
      </c>
      <c r="GB21" s="134">
        <v>0</v>
      </c>
      <c r="GC21" s="151">
        <v>0</v>
      </c>
      <c r="GD21" s="151">
        <v>0</v>
      </c>
      <c r="GE21" s="138">
        <v>0</v>
      </c>
      <c r="GF21" s="134">
        <v>0</v>
      </c>
      <c r="GG21" s="134">
        <v>0</v>
      </c>
      <c r="GH21" s="134">
        <v>0</v>
      </c>
      <c r="GI21" s="134">
        <v>0</v>
      </c>
      <c r="GJ21" s="134">
        <v>0</v>
      </c>
      <c r="GK21" s="134">
        <v>0</v>
      </c>
      <c r="GL21" s="134">
        <v>0</v>
      </c>
      <c r="GM21" s="134">
        <v>0</v>
      </c>
      <c r="GN21" s="134">
        <v>0</v>
      </c>
      <c r="GO21" s="134">
        <v>0</v>
      </c>
      <c r="GP21" s="134">
        <v>0</v>
      </c>
      <c r="GQ21" s="134">
        <v>0</v>
      </c>
      <c r="GR21" s="134">
        <v>0</v>
      </c>
      <c r="GS21" s="134">
        <v>0</v>
      </c>
      <c r="GT21" s="134">
        <v>0</v>
      </c>
      <c r="GU21" s="134">
        <v>0</v>
      </c>
      <c r="GV21" s="134">
        <v>0</v>
      </c>
      <c r="GW21" s="134">
        <v>0</v>
      </c>
      <c r="GX21" s="134">
        <v>0</v>
      </c>
      <c r="GY21" s="134">
        <v>0</v>
      </c>
      <c r="GZ21" s="134">
        <v>0</v>
      </c>
      <c r="HA21" s="134">
        <v>0</v>
      </c>
      <c r="HB21" s="134">
        <v>0</v>
      </c>
      <c r="HC21" s="134">
        <v>0</v>
      </c>
      <c r="HD21" s="134">
        <v>0</v>
      </c>
      <c r="HE21" s="134">
        <v>0</v>
      </c>
      <c r="HF21" s="134">
        <v>0</v>
      </c>
      <c r="HG21" s="134">
        <v>0</v>
      </c>
      <c r="HH21" s="134">
        <v>0</v>
      </c>
      <c r="HI21" s="138">
        <v>0</v>
      </c>
      <c r="HJ21" s="157">
        <v>0</v>
      </c>
      <c r="HK21" s="157">
        <v>0</v>
      </c>
      <c r="HL21" s="157">
        <v>0</v>
      </c>
      <c r="HM21" s="157">
        <v>0</v>
      </c>
      <c r="HN21" s="145">
        <v>0</v>
      </c>
      <c r="HO21" s="127"/>
      <c r="HP21" s="127"/>
    </row>
    <row r="22" spans="1:224">
      <c r="A22" s="122" t="s">
        <v>26</v>
      </c>
      <c r="B22" s="131">
        <v>159</v>
      </c>
      <c r="C22" s="131">
        <v>132</v>
      </c>
      <c r="D22" s="131">
        <v>0</v>
      </c>
      <c r="E22" s="131">
        <v>0</v>
      </c>
      <c r="F22" s="131">
        <v>5</v>
      </c>
      <c r="G22" s="131">
        <v>1</v>
      </c>
      <c r="H22" s="131">
        <v>0</v>
      </c>
      <c r="I22" s="131">
        <v>138</v>
      </c>
      <c r="J22" s="131">
        <v>0</v>
      </c>
      <c r="K22" s="131">
        <v>1</v>
      </c>
      <c r="L22" s="131">
        <v>2</v>
      </c>
      <c r="M22" s="136">
        <v>17</v>
      </c>
      <c r="N22" s="131">
        <v>15</v>
      </c>
      <c r="O22" s="131">
        <v>1</v>
      </c>
      <c r="P22" s="131">
        <v>0</v>
      </c>
      <c r="Q22" s="131">
        <v>2</v>
      </c>
      <c r="R22" s="131">
        <v>1</v>
      </c>
      <c r="S22" s="131">
        <v>2</v>
      </c>
      <c r="T22" s="131">
        <v>2</v>
      </c>
      <c r="U22" s="131">
        <v>0</v>
      </c>
      <c r="V22" s="131">
        <v>0</v>
      </c>
      <c r="W22" s="131">
        <v>0</v>
      </c>
      <c r="X22" s="131">
        <v>2</v>
      </c>
      <c r="Y22" s="131">
        <v>0</v>
      </c>
      <c r="Z22" s="131">
        <v>2</v>
      </c>
      <c r="AA22" s="131">
        <v>0</v>
      </c>
      <c r="AB22" s="131">
        <v>0</v>
      </c>
      <c r="AC22" s="131">
        <v>0</v>
      </c>
      <c r="AD22" s="131">
        <v>1</v>
      </c>
      <c r="AE22" s="131">
        <v>0</v>
      </c>
      <c r="AF22" s="131">
        <v>0</v>
      </c>
      <c r="AG22" s="136">
        <v>2</v>
      </c>
      <c r="AH22" s="131">
        <v>0</v>
      </c>
      <c r="AI22" s="131">
        <v>0</v>
      </c>
      <c r="AJ22" s="131">
        <v>1</v>
      </c>
      <c r="AK22" s="131">
        <v>0</v>
      </c>
      <c r="AL22" s="131">
        <v>0</v>
      </c>
      <c r="AM22" s="131">
        <v>10</v>
      </c>
      <c r="AN22" s="131">
        <v>0</v>
      </c>
      <c r="AO22" s="131">
        <v>0</v>
      </c>
      <c r="AP22" s="131">
        <v>1</v>
      </c>
      <c r="AQ22" s="136">
        <v>3</v>
      </c>
      <c r="AR22" s="131">
        <v>1</v>
      </c>
      <c r="AS22" s="131">
        <v>0</v>
      </c>
      <c r="AT22" s="131">
        <v>0</v>
      </c>
      <c r="AU22" s="131">
        <v>0</v>
      </c>
      <c r="AV22" s="131">
        <v>0</v>
      </c>
      <c r="AW22" s="131">
        <v>0</v>
      </c>
      <c r="AX22" s="131">
        <v>0</v>
      </c>
      <c r="AY22" s="131">
        <v>0</v>
      </c>
      <c r="AZ22" s="131">
        <v>0</v>
      </c>
      <c r="BA22" s="131">
        <v>0</v>
      </c>
      <c r="BB22" s="131">
        <v>0</v>
      </c>
      <c r="BC22" s="131">
        <v>0</v>
      </c>
      <c r="BD22" s="136">
        <v>0</v>
      </c>
      <c r="BE22" s="136">
        <v>0</v>
      </c>
      <c r="BF22" s="131">
        <v>159</v>
      </c>
      <c r="BG22" s="131">
        <v>1</v>
      </c>
      <c r="BH22" s="131">
        <v>1</v>
      </c>
      <c r="BI22" s="136">
        <v>1</v>
      </c>
      <c r="BJ22" s="167">
        <v>82</v>
      </c>
      <c r="BK22" s="174">
        <v>159</v>
      </c>
      <c r="BL22" s="164">
        <f t="shared" si="0"/>
        <v>1.59</v>
      </c>
      <c r="BM22" s="160">
        <f t="shared" si="1"/>
        <v>51.572327044025151</v>
      </c>
      <c r="BN22" s="162">
        <v>154</v>
      </c>
      <c r="BO22" s="162">
        <v>159</v>
      </c>
      <c r="BP22" s="162">
        <v>182</v>
      </c>
      <c r="BQ22" s="162">
        <v>121</v>
      </c>
      <c r="BR22" s="162">
        <v>116</v>
      </c>
      <c r="BS22" s="162">
        <v>98</v>
      </c>
      <c r="BT22" s="162">
        <v>98</v>
      </c>
      <c r="BU22" s="162">
        <v>81</v>
      </c>
      <c r="BV22" s="162">
        <v>91</v>
      </c>
      <c r="BW22" s="161">
        <v>82</v>
      </c>
      <c r="BX22" s="162">
        <v>47</v>
      </c>
      <c r="BY22" s="162">
        <v>46</v>
      </c>
      <c r="BZ22" s="162">
        <v>46</v>
      </c>
      <c r="CA22" s="162">
        <v>46</v>
      </c>
      <c r="CB22" s="162">
        <v>46</v>
      </c>
      <c r="CC22" s="162">
        <v>45</v>
      </c>
      <c r="CD22" s="162">
        <v>43</v>
      </c>
      <c r="CE22" s="162">
        <v>41</v>
      </c>
      <c r="CF22" s="162">
        <v>42</v>
      </c>
      <c r="CG22" s="162">
        <v>40</v>
      </c>
      <c r="CH22" s="162">
        <v>44</v>
      </c>
      <c r="CI22" s="161">
        <v>45</v>
      </c>
      <c r="CJ22" s="162">
        <v>45</v>
      </c>
      <c r="CK22" s="162">
        <v>42</v>
      </c>
      <c r="CL22" s="162">
        <v>41</v>
      </c>
      <c r="CM22" s="162">
        <v>38</v>
      </c>
      <c r="CN22" s="162">
        <v>37</v>
      </c>
      <c r="CO22" s="162">
        <v>36</v>
      </c>
      <c r="CP22" s="162">
        <v>37</v>
      </c>
      <c r="CQ22" s="162">
        <v>33</v>
      </c>
      <c r="CR22" s="162">
        <v>34</v>
      </c>
      <c r="CS22" s="162">
        <v>34</v>
      </c>
      <c r="CT22" s="162">
        <v>38</v>
      </c>
      <c r="CU22" s="161">
        <v>37</v>
      </c>
      <c r="CV22" s="162">
        <v>11</v>
      </c>
      <c r="CW22" s="162">
        <v>58</v>
      </c>
      <c r="CX22" s="161">
        <v>13</v>
      </c>
      <c r="CY22" s="163">
        <v>29.11392405063291</v>
      </c>
      <c r="CZ22" s="163">
        <v>48.101265822784811</v>
      </c>
      <c r="DA22" s="163">
        <v>18.9873417721519</v>
      </c>
      <c r="DB22" s="160">
        <v>3.7974683544303796</v>
      </c>
      <c r="DC22" s="163">
        <v>16.417910447761194</v>
      </c>
      <c r="DD22" s="163">
        <v>55.223880597014926</v>
      </c>
      <c r="DE22" s="163">
        <v>20.895522388059703</v>
      </c>
      <c r="DF22" s="160">
        <v>7.4626865671641793</v>
      </c>
      <c r="DG22" s="178">
        <v>57.861635220125784</v>
      </c>
      <c r="DH22" s="178">
        <v>55.345911949685529</v>
      </c>
      <c r="DI22" s="178">
        <v>54.716981132075468</v>
      </c>
      <c r="DJ22" s="178">
        <v>52.830188679245282</v>
      </c>
      <c r="DK22" s="178">
        <v>52.20125786163522</v>
      </c>
      <c r="DL22" s="178">
        <v>50.943396226415089</v>
      </c>
      <c r="DM22" s="178">
        <v>50.314465408805027</v>
      </c>
      <c r="DN22" s="178">
        <v>46.540880503144649</v>
      </c>
      <c r="DO22" s="178">
        <v>47.79874213836478</v>
      </c>
      <c r="DP22" s="178">
        <v>46.540880503144649</v>
      </c>
      <c r="DQ22" s="178">
        <v>51.572327044025151</v>
      </c>
      <c r="DR22" s="179">
        <v>51.572327044025151</v>
      </c>
      <c r="DS22" s="131">
        <v>1</v>
      </c>
      <c r="DT22" s="131">
        <v>1</v>
      </c>
      <c r="DU22" s="143">
        <v>0</v>
      </c>
      <c r="DV22" s="132">
        <v>2</v>
      </c>
      <c r="DW22" s="132">
        <v>2</v>
      </c>
      <c r="DX22" s="146">
        <v>0</v>
      </c>
      <c r="DY22" s="131">
        <v>1</v>
      </c>
      <c r="DZ22" s="131">
        <v>1</v>
      </c>
      <c r="EA22" s="143">
        <v>0</v>
      </c>
      <c r="EB22" s="131">
        <v>0</v>
      </c>
      <c r="EC22" s="131">
        <v>0</v>
      </c>
      <c r="ED22" s="143">
        <v>0</v>
      </c>
      <c r="EE22" s="131">
        <v>1</v>
      </c>
      <c r="EF22" s="131">
        <v>0</v>
      </c>
      <c r="EG22" s="143">
        <v>1</v>
      </c>
      <c r="EH22" s="131">
        <v>-1</v>
      </c>
      <c r="EI22" s="131">
        <v>0</v>
      </c>
      <c r="EJ22" s="143">
        <v>-1</v>
      </c>
      <c r="EK22" s="131">
        <v>0</v>
      </c>
      <c r="EL22" s="131">
        <v>1</v>
      </c>
      <c r="EM22" s="143">
        <v>-1</v>
      </c>
      <c r="EN22" s="131">
        <v>82</v>
      </c>
      <c r="EO22" s="131">
        <v>45</v>
      </c>
      <c r="EP22" s="143">
        <v>37</v>
      </c>
      <c r="EQ22" s="131">
        <v>11</v>
      </c>
      <c r="ER22" s="131">
        <v>5</v>
      </c>
      <c r="ES22" s="143">
        <v>6</v>
      </c>
      <c r="ET22" s="131">
        <v>58</v>
      </c>
      <c r="EU22" s="131">
        <v>32</v>
      </c>
      <c r="EV22" s="143">
        <v>26</v>
      </c>
      <c r="EW22" s="131">
        <v>13</v>
      </c>
      <c r="EX22" s="131">
        <v>8</v>
      </c>
      <c r="EY22" s="143">
        <v>5</v>
      </c>
      <c r="EZ22" s="127">
        <v>83</v>
      </c>
      <c r="FA22" s="131">
        <v>44</v>
      </c>
      <c r="FB22" s="122">
        <v>39</v>
      </c>
      <c r="FC22" s="151">
        <v>0</v>
      </c>
      <c r="FD22" s="133">
        <v>0</v>
      </c>
      <c r="FE22" s="151">
        <v>0</v>
      </c>
      <c r="FF22" s="133">
        <v>0</v>
      </c>
      <c r="FG22" s="133">
        <v>0</v>
      </c>
      <c r="FH22" s="133">
        <v>0</v>
      </c>
      <c r="FI22" s="151">
        <v>0</v>
      </c>
      <c r="FJ22" s="133">
        <v>0</v>
      </c>
      <c r="FK22" s="133">
        <v>0</v>
      </c>
      <c r="FL22" s="133">
        <v>0</v>
      </c>
      <c r="FM22" s="151">
        <v>0</v>
      </c>
      <c r="FN22" s="138">
        <v>0</v>
      </c>
      <c r="FO22" s="151">
        <v>0</v>
      </c>
      <c r="FP22" s="133">
        <v>0</v>
      </c>
      <c r="FQ22" s="133">
        <v>0</v>
      </c>
      <c r="FR22" s="133">
        <v>0</v>
      </c>
      <c r="FS22" s="133">
        <v>0</v>
      </c>
      <c r="FT22" s="133">
        <v>0</v>
      </c>
      <c r="FU22" s="133">
        <v>0</v>
      </c>
      <c r="FV22" s="151">
        <v>0</v>
      </c>
      <c r="FW22" s="138">
        <v>0</v>
      </c>
      <c r="FX22" s="133">
        <v>0</v>
      </c>
      <c r="FY22" s="151">
        <v>0</v>
      </c>
      <c r="FZ22" s="151">
        <v>1</v>
      </c>
      <c r="GA22" s="151">
        <v>0</v>
      </c>
      <c r="GB22" s="134">
        <v>0</v>
      </c>
      <c r="GC22" s="151">
        <v>0</v>
      </c>
      <c r="GD22" s="151">
        <v>0</v>
      </c>
      <c r="GE22" s="138">
        <v>0</v>
      </c>
      <c r="GF22" s="134">
        <v>0</v>
      </c>
      <c r="GG22" s="134">
        <v>0</v>
      </c>
      <c r="GH22" s="134">
        <v>0</v>
      </c>
      <c r="GI22" s="134">
        <v>0</v>
      </c>
      <c r="GJ22" s="134">
        <v>0</v>
      </c>
      <c r="GK22" s="134">
        <v>0</v>
      </c>
      <c r="GL22" s="134">
        <v>0</v>
      </c>
      <c r="GM22" s="134">
        <v>0</v>
      </c>
      <c r="GN22" s="134">
        <v>0</v>
      </c>
      <c r="GO22" s="134">
        <v>0</v>
      </c>
      <c r="GP22" s="134">
        <v>0</v>
      </c>
      <c r="GQ22" s="134">
        <v>0</v>
      </c>
      <c r="GR22" s="134">
        <v>0</v>
      </c>
      <c r="GS22" s="134">
        <v>0</v>
      </c>
      <c r="GT22" s="134">
        <v>0</v>
      </c>
      <c r="GU22" s="134">
        <v>0</v>
      </c>
      <c r="GV22" s="134">
        <v>0</v>
      </c>
      <c r="GW22" s="134">
        <v>0</v>
      </c>
      <c r="GX22" s="134">
        <v>0</v>
      </c>
      <c r="GY22" s="134">
        <v>0</v>
      </c>
      <c r="GZ22" s="134">
        <v>0</v>
      </c>
      <c r="HA22" s="134">
        <v>0</v>
      </c>
      <c r="HB22" s="134">
        <v>0</v>
      </c>
      <c r="HC22" s="134">
        <v>0</v>
      </c>
      <c r="HD22" s="134">
        <v>0</v>
      </c>
      <c r="HE22" s="134">
        <v>0</v>
      </c>
      <c r="HF22" s="134">
        <v>0</v>
      </c>
      <c r="HG22" s="134">
        <v>0</v>
      </c>
      <c r="HH22" s="134">
        <v>0</v>
      </c>
      <c r="HI22" s="138">
        <v>0</v>
      </c>
      <c r="HJ22" s="157">
        <v>0</v>
      </c>
      <c r="HK22" s="157">
        <v>0</v>
      </c>
      <c r="HL22" s="157">
        <v>0</v>
      </c>
      <c r="HM22" s="157">
        <v>0</v>
      </c>
      <c r="HN22" s="145">
        <v>0</v>
      </c>
      <c r="HO22" s="127"/>
      <c r="HP22" s="127"/>
    </row>
    <row r="23" spans="1:224">
      <c r="A23" s="122" t="s">
        <v>27</v>
      </c>
      <c r="B23" s="131">
        <v>826</v>
      </c>
      <c r="C23" s="131">
        <v>685</v>
      </c>
      <c r="D23" s="131">
        <v>0</v>
      </c>
      <c r="E23" s="131">
        <v>0</v>
      </c>
      <c r="F23" s="131">
        <v>17</v>
      </c>
      <c r="G23" s="131">
        <v>3</v>
      </c>
      <c r="H23" s="131">
        <v>18</v>
      </c>
      <c r="I23" s="131">
        <v>722</v>
      </c>
      <c r="J23" s="131">
        <v>2</v>
      </c>
      <c r="K23" s="131">
        <v>11</v>
      </c>
      <c r="L23" s="131">
        <v>13</v>
      </c>
      <c r="M23" s="136">
        <v>78</v>
      </c>
      <c r="N23" s="131">
        <v>77</v>
      </c>
      <c r="O23" s="131">
        <v>6</v>
      </c>
      <c r="P23" s="131">
        <v>13</v>
      </c>
      <c r="Q23" s="131">
        <v>14</v>
      </c>
      <c r="R23" s="131">
        <v>16</v>
      </c>
      <c r="S23" s="131">
        <v>3</v>
      </c>
      <c r="T23" s="131">
        <v>4</v>
      </c>
      <c r="U23" s="131">
        <v>0</v>
      </c>
      <c r="V23" s="131">
        <v>2</v>
      </c>
      <c r="W23" s="131">
        <v>0</v>
      </c>
      <c r="X23" s="131">
        <v>5</v>
      </c>
      <c r="Y23" s="131">
        <v>0</v>
      </c>
      <c r="Z23" s="131">
        <v>2</v>
      </c>
      <c r="AA23" s="131">
        <v>1</v>
      </c>
      <c r="AB23" s="131">
        <v>1</v>
      </c>
      <c r="AC23" s="131">
        <v>3</v>
      </c>
      <c r="AD23" s="131">
        <v>6</v>
      </c>
      <c r="AE23" s="131">
        <v>0</v>
      </c>
      <c r="AF23" s="131">
        <v>0</v>
      </c>
      <c r="AG23" s="136">
        <v>1</v>
      </c>
      <c r="AH23" s="131">
        <v>1</v>
      </c>
      <c r="AI23" s="131">
        <v>0</v>
      </c>
      <c r="AJ23" s="131">
        <v>1</v>
      </c>
      <c r="AK23" s="131">
        <v>1</v>
      </c>
      <c r="AL23" s="131">
        <v>0</v>
      </c>
      <c r="AM23" s="131">
        <v>61</v>
      </c>
      <c r="AN23" s="131">
        <v>0</v>
      </c>
      <c r="AO23" s="131">
        <v>1</v>
      </c>
      <c r="AP23" s="131">
        <v>2</v>
      </c>
      <c r="AQ23" s="136">
        <v>10</v>
      </c>
      <c r="AR23" s="131">
        <v>1</v>
      </c>
      <c r="AS23" s="131">
        <v>0</v>
      </c>
      <c r="AT23" s="131">
        <v>0</v>
      </c>
      <c r="AU23" s="131">
        <v>0</v>
      </c>
      <c r="AV23" s="131">
        <v>0</v>
      </c>
      <c r="AW23" s="131">
        <v>1</v>
      </c>
      <c r="AX23" s="131">
        <v>1</v>
      </c>
      <c r="AY23" s="131">
        <v>0</v>
      </c>
      <c r="AZ23" s="131">
        <v>0</v>
      </c>
      <c r="BA23" s="131">
        <v>1</v>
      </c>
      <c r="BB23" s="131">
        <v>1</v>
      </c>
      <c r="BC23" s="131">
        <v>0</v>
      </c>
      <c r="BD23" s="136">
        <v>0</v>
      </c>
      <c r="BE23" s="136">
        <v>0</v>
      </c>
      <c r="BF23" s="131">
        <v>826</v>
      </c>
      <c r="BG23" s="131">
        <v>1</v>
      </c>
      <c r="BH23" s="131">
        <v>1</v>
      </c>
      <c r="BI23" s="136">
        <v>1</v>
      </c>
      <c r="BJ23" s="167">
        <v>508</v>
      </c>
      <c r="BK23" s="174">
        <v>826</v>
      </c>
      <c r="BL23" s="164">
        <f t="shared" si="0"/>
        <v>8.26</v>
      </c>
      <c r="BM23" s="160">
        <f t="shared" si="1"/>
        <v>61.501210653753027</v>
      </c>
      <c r="BN23" s="162">
        <v>798</v>
      </c>
      <c r="BO23" s="162">
        <v>876</v>
      </c>
      <c r="BP23" s="162">
        <v>879</v>
      </c>
      <c r="BQ23" s="162">
        <v>737</v>
      </c>
      <c r="BR23" s="162">
        <v>780</v>
      </c>
      <c r="BS23" s="162">
        <v>645</v>
      </c>
      <c r="BT23" s="162">
        <v>606</v>
      </c>
      <c r="BU23" s="162">
        <v>535</v>
      </c>
      <c r="BV23" s="162">
        <v>522</v>
      </c>
      <c r="BW23" s="161">
        <v>515</v>
      </c>
      <c r="BX23" s="165">
        <v>266</v>
      </c>
      <c r="BY23" s="162">
        <v>265</v>
      </c>
      <c r="BZ23" s="162">
        <v>265</v>
      </c>
      <c r="CA23" s="162">
        <v>252</v>
      </c>
      <c r="CB23" s="162">
        <v>250</v>
      </c>
      <c r="CC23" s="162">
        <v>252</v>
      </c>
      <c r="CD23" s="162">
        <v>251</v>
      </c>
      <c r="CE23" s="162">
        <v>253</v>
      </c>
      <c r="CF23" s="162">
        <v>246</v>
      </c>
      <c r="CG23" s="162">
        <v>242</v>
      </c>
      <c r="CH23" s="162">
        <v>258</v>
      </c>
      <c r="CI23" s="161">
        <v>256</v>
      </c>
      <c r="CJ23" s="165">
        <v>256</v>
      </c>
      <c r="CK23" s="162">
        <v>261</v>
      </c>
      <c r="CL23" s="162">
        <v>265</v>
      </c>
      <c r="CM23" s="162">
        <v>268</v>
      </c>
      <c r="CN23" s="162">
        <v>260</v>
      </c>
      <c r="CO23" s="162">
        <v>260</v>
      </c>
      <c r="CP23" s="162">
        <v>259</v>
      </c>
      <c r="CQ23" s="162">
        <v>265</v>
      </c>
      <c r="CR23" s="162">
        <v>258</v>
      </c>
      <c r="CS23" s="162">
        <v>251</v>
      </c>
      <c r="CT23" s="162">
        <v>257</v>
      </c>
      <c r="CU23" s="161">
        <v>252</v>
      </c>
      <c r="CV23" s="162">
        <v>85</v>
      </c>
      <c r="CW23" s="162">
        <v>345</v>
      </c>
      <c r="CX23" s="161">
        <v>78</v>
      </c>
      <c r="CY23" s="163">
        <v>28.953229398663698</v>
      </c>
      <c r="CZ23" s="163">
        <v>48.552338530066812</v>
      </c>
      <c r="DA23" s="163">
        <v>18.262806236080177</v>
      </c>
      <c r="DB23" s="160">
        <v>4.2316258351893099</v>
      </c>
      <c r="DC23" s="163">
        <v>19.847328244274809</v>
      </c>
      <c r="DD23" s="163">
        <v>50.636132315521628</v>
      </c>
      <c r="DE23" s="163">
        <v>25.190839694656489</v>
      </c>
      <c r="DF23" s="160">
        <v>4.325699745547074</v>
      </c>
      <c r="DG23" s="178">
        <v>63.196125907990314</v>
      </c>
      <c r="DH23" s="178">
        <v>63.757575757575758</v>
      </c>
      <c r="DI23" s="178">
        <v>64.164648910411628</v>
      </c>
      <c r="DJ23" s="178">
        <v>62.953995157384988</v>
      </c>
      <c r="DK23" s="178">
        <v>61.743341404358354</v>
      </c>
      <c r="DL23" s="178">
        <v>61.985472154963681</v>
      </c>
      <c r="DM23" s="178">
        <v>61.743341404358354</v>
      </c>
      <c r="DN23" s="178">
        <v>62.711864406779661</v>
      </c>
      <c r="DO23" s="178">
        <v>61.016949152542374</v>
      </c>
      <c r="DP23" s="178">
        <v>59.685230024213077</v>
      </c>
      <c r="DQ23" s="178">
        <v>62.348668280871671</v>
      </c>
      <c r="DR23" s="179">
        <v>61.501210653753027</v>
      </c>
      <c r="DS23" s="131">
        <v>7</v>
      </c>
      <c r="DT23" s="131">
        <v>5</v>
      </c>
      <c r="DU23" s="143">
        <v>2</v>
      </c>
      <c r="DV23" s="131">
        <v>9</v>
      </c>
      <c r="DW23" s="131">
        <v>5</v>
      </c>
      <c r="DX23" s="143">
        <v>4</v>
      </c>
      <c r="DY23" s="131">
        <v>-3</v>
      </c>
      <c r="DZ23" s="131">
        <v>0</v>
      </c>
      <c r="EA23" s="143">
        <v>-3</v>
      </c>
      <c r="EB23" s="131">
        <v>8</v>
      </c>
      <c r="EC23" s="131">
        <v>3</v>
      </c>
      <c r="ED23" s="143">
        <v>5</v>
      </c>
      <c r="EE23" s="131">
        <v>12</v>
      </c>
      <c r="EF23" s="131">
        <v>5</v>
      </c>
      <c r="EG23" s="143">
        <v>7</v>
      </c>
      <c r="EH23" s="131">
        <v>-4</v>
      </c>
      <c r="EI23" s="131">
        <v>-2</v>
      </c>
      <c r="EJ23" s="143">
        <v>-2</v>
      </c>
      <c r="EK23" s="131">
        <v>-7</v>
      </c>
      <c r="EL23" s="131">
        <v>-2</v>
      </c>
      <c r="EM23" s="143">
        <v>-5</v>
      </c>
      <c r="EN23" s="131">
        <v>508</v>
      </c>
      <c r="EO23" s="131">
        <v>256</v>
      </c>
      <c r="EP23" s="143">
        <v>252</v>
      </c>
      <c r="EQ23" s="131">
        <v>85</v>
      </c>
      <c r="ER23" s="131">
        <v>45</v>
      </c>
      <c r="ES23" s="143">
        <v>40</v>
      </c>
      <c r="ET23" s="131">
        <v>345</v>
      </c>
      <c r="EU23" s="131">
        <v>183</v>
      </c>
      <c r="EV23" s="143">
        <v>162</v>
      </c>
      <c r="EW23" s="131">
        <v>78</v>
      </c>
      <c r="EX23" s="131">
        <v>28</v>
      </c>
      <c r="EY23" s="143">
        <v>50</v>
      </c>
      <c r="EZ23" s="127">
        <v>509</v>
      </c>
      <c r="FA23" s="131">
        <v>258</v>
      </c>
      <c r="FB23" s="122">
        <v>251</v>
      </c>
      <c r="FC23" s="151">
        <v>1</v>
      </c>
      <c r="FD23" s="133">
        <v>1</v>
      </c>
      <c r="FE23" s="151">
        <v>0</v>
      </c>
      <c r="FF23" s="133">
        <v>0</v>
      </c>
      <c r="FG23" s="133">
        <v>0</v>
      </c>
      <c r="FH23" s="133">
        <v>0</v>
      </c>
      <c r="FI23" s="151">
        <v>0</v>
      </c>
      <c r="FJ23" s="133">
        <v>0</v>
      </c>
      <c r="FK23" s="133">
        <v>0</v>
      </c>
      <c r="FL23" s="133">
        <v>0</v>
      </c>
      <c r="FM23" s="151">
        <v>0</v>
      </c>
      <c r="FN23" s="138">
        <v>0</v>
      </c>
      <c r="FO23" s="151">
        <v>0</v>
      </c>
      <c r="FP23" s="133">
        <v>0</v>
      </c>
      <c r="FQ23" s="133">
        <v>0</v>
      </c>
      <c r="FR23" s="133">
        <v>0</v>
      </c>
      <c r="FS23" s="133">
        <v>0</v>
      </c>
      <c r="FT23" s="133">
        <v>0</v>
      </c>
      <c r="FU23" s="133">
        <v>0</v>
      </c>
      <c r="FV23" s="151">
        <v>0</v>
      </c>
      <c r="FW23" s="138">
        <v>0</v>
      </c>
      <c r="FX23" s="133">
        <v>0</v>
      </c>
      <c r="FY23" s="151">
        <v>0</v>
      </c>
      <c r="FZ23" s="151">
        <v>1</v>
      </c>
      <c r="GA23" s="151">
        <v>1</v>
      </c>
      <c r="GB23" s="134">
        <v>0</v>
      </c>
      <c r="GC23" s="151">
        <v>0</v>
      </c>
      <c r="GD23" s="151">
        <v>0</v>
      </c>
      <c r="GE23" s="138">
        <v>0</v>
      </c>
      <c r="GF23" s="134">
        <v>0</v>
      </c>
      <c r="GG23" s="134">
        <v>0</v>
      </c>
      <c r="GH23" s="134">
        <v>0</v>
      </c>
      <c r="GI23" s="134">
        <v>0</v>
      </c>
      <c r="GJ23" s="134">
        <v>0</v>
      </c>
      <c r="GK23" s="134">
        <v>0</v>
      </c>
      <c r="GL23" s="134">
        <v>0</v>
      </c>
      <c r="GM23" s="134">
        <v>0</v>
      </c>
      <c r="GN23" s="134">
        <v>0</v>
      </c>
      <c r="GO23" s="134">
        <v>0</v>
      </c>
      <c r="GP23" s="134">
        <v>1</v>
      </c>
      <c r="GQ23" s="134">
        <v>0</v>
      </c>
      <c r="GR23" s="134">
        <v>0</v>
      </c>
      <c r="GS23" s="134">
        <v>0</v>
      </c>
      <c r="GT23" s="134">
        <v>0</v>
      </c>
      <c r="GU23" s="134">
        <v>0</v>
      </c>
      <c r="GV23" s="134">
        <v>0</v>
      </c>
      <c r="GW23" s="134">
        <v>0</v>
      </c>
      <c r="GX23" s="134">
        <v>0</v>
      </c>
      <c r="GY23" s="134">
        <v>0</v>
      </c>
      <c r="GZ23" s="134">
        <v>0</v>
      </c>
      <c r="HA23" s="134">
        <v>0</v>
      </c>
      <c r="HB23" s="134">
        <v>0</v>
      </c>
      <c r="HC23" s="134">
        <v>0</v>
      </c>
      <c r="HD23" s="134">
        <v>0</v>
      </c>
      <c r="HE23" s="134">
        <v>0</v>
      </c>
      <c r="HF23" s="134">
        <v>0</v>
      </c>
      <c r="HG23" s="134">
        <v>0</v>
      </c>
      <c r="HH23" s="134">
        <v>0</v>
      </c>
      <c r="HI23" s="138">
        <v>0</v>
      </c>
      <c r="HJ23" s="157">
        <v>0</v>
      </c>
      <c r="HK23" s="157">
        <v>0</v>
      </c>
      <c r="HL23" s="157">
        <v>0</v>
      </c>
      <c r="HM23" s="157">
        <v>0</v>
      </c>
      <c r="HN23" s="145">
        <v>0</v>
      </c>
      <c r="HO23" s="127"/>
      <c r="HP23" s="127"/>
    </row>
    <row r="24" spans="1:224">
      <c r="A24" s="122" t="s">
        <v>28</v>
      </c>
      <c r="B24" s="131">
        <v>371</v>
      </c>
      <c r="C24" s="131">
        <v>322</v>
      </c>
      <c r="D24" s="131">
        <v>0</v>
      </c>
      <c r="E24" s="131">
        <v>0</v>
      </c>
      <c r="F24" s="131">
        <v>14</v>
      </c>
      <c r="G24" s="131">
        <v>1</v>
      </c>
      <c r="H24" s="131">
        <v>4</v>
      </c>
      <c r="I24" s="131">
        <v>341</v>
      </c>
      <c r="J24" s="131">
        <v>3</v>
      </c>
      <c r="K24" s="131">
        <v>2</v>
      </c>
      <c r="L24" s="131">
        <v>7</v>
      </c>
      <c r="M24" s="136">
        <v>19</v>
      </c>
      <c r="N24" s="131">
        <v>56</v>
      </c>
      <c r="O24" s="131">
        <v>2</v>
      </c>
      <c r="P24" s="131">
        <v>6</v>
      </c>
      <c r="Q24" s="131">
        <v>11</v>
      </c>
      <c r="R24" s="131">
        <v>13</v>
      </c>
      <c r="S24" s="131">
        <v>0</v>
      </c>
      <c r="T24" s="131">
        <v>7</v>
      </c>
      <c r="U24" s="131">
        <v>1</v>
      </c>
      <c r="V24" s="131">
        <v>1</v>
      </c>
      <c r="W24" s="131">
        <v>0</v>
      </c>
      <c r="X24" s="131">
        <v>5</v>
      </c>
      <c r="Y24" s="131">
        <v>0</v>
      </c>
      <c r="Z24" s="131">
        <v>1</v>
      </c>
      <c r="AA24" s="131">
        <v>1</v>
      </c>
      <c r="AB24" s="131">
        <v>0</v>
      </c>
      <c r="AC24" s="131">
        <v>1</v>
      </c>
      <c r="AD24" s="131">
        <v>4</v>
      </c>
      <c r="AE24" s="131">
        <v>0</v>
      </c>
      <c r="AF24" s="131">
        <v>0</v>
      </c>
      <c r="AG24" s="136">
        <v>3</v>
      </c>
      <c r="AH24" s="131">
        <v>0</v>
      </c>
      <c r="AI24" s="131">
        <v>0</v>
      </c>
      <c r="AJ24" s="131">
        <v>2</v>
      </c>
      <c r="AK24" s="131">
        <v>1</v>
      </c>
      <c r="AL24" s="131">
        <v>0</v>
      </c>
      <c r="AM24" s="131">
        <v>49</v>
      </c>
      <c r="AN24" s="131">
        <v>0</v>
      </c>
      <c r="AO24" s="131">
        <v>0</v>
      </c>
      <c r="AP24" s="131">
        <v>0</v>
      </c>
      <c r="AQ24" s="136">
        <v>4</v>
      </c>
      <c r="AR24" s="131">
        <v>1</v>
      </c>
      <c r="AS24" s="131">
        <v>0</v>
      </c>
      <c r="AT24" s="131">
        <v>0</v>
      </c>
      <c r="AU24" s="131">
        <v>0</v>
      </c>
      <c r="AV24" s="131">
        <v>0</v>
      </c>
      <c r="AW24" s="131">
        <v>0</v>
      </c>
      <c r="AX24" s="131">
        <v>1</v>
      </c>
      <c r="AY24" s="131">
        <v>0</v>
      </c>
      <c r="AZ24" s="131">
        <v>0</v>
      </c>
      <c r="BA24" s="131">
        <v>1</v>
      </c>
      <c r="BB24" s="131">
        <v>1</v>
      </c>
      <c r="BC24" s="131">
        <v>0</v>
      </c>
      <c r="BD24" s="136">
        <v>0</v>
      </c>
      <c r="BE24" s="136">
        <v>0</v>
      </c>
      <c r="BF24" s="131">
        <v>371</v>
      </c>
      <c r="BG24" s="131">
        <v>1</v>
      </c>
      <c r="BH24" s="131">
        <v>1</v>
      </c>
      <c r="BI24" s="136">
        <v>1</v>
      </c>
      <c r="BJ24" s="167">
        <v>307</v>
      </c>
      <c r="BK24" s="174">
        <v>371</v>
      </c>
      <c r="BL24" s="164">
        <f t="shared" si="0"/>
        <v>3.71</v>
      </c>
      <c r="BM24" s="160">
        <f t="shared" si="1"/>
        <v>82.749326145552558</v>
      </c>
      <c r="BN24" s="162">
        <v>478</v>
      </c>
      <c r="BO24" s="162">
        <v>494</v>
      </c>
      <c r="BP24" s="162">
        <v>500</v>
      </c>
      <c r="BQ24" s="162">
        <v>412</v>
      </c>
      <c r="BR24" s="162">
        <v>436</v>
      </c>
      <c r="BS24" s="162">
        <v>430</v>
      </c>
      <c r="BT24" s="162">
        <v>376</v>
      </c>
      <c r="BU24" s="162">
        <v>312</v>
      </c>
      <c r="BV24" s="162">
        <v>300</v>
      </c>
      <c r="BW24" s="161">
        <v>305</v>
      </c>
      <c r="BX24" s="162">
        <v>146</v>
      </c>
      <c r="BY24" s="162">
        <v>152</v>
      </c>
      <c r="BZ24" s="162">
        <v>149</v>
      </c>
      <c r="CA24" s="162">
        <v>163</v>
      </c>
      <c r="CB24" s="162">
        <v>167</v>
      </c>
      <c r="CC24" s="162">
        <v>168</v>
      </c>
      <c r="CD24" s="162">
        <v>157</v>
      </c>
      <c r="CE24" s="162">
        <v>157</v>
      </c>
      <c r="CF24" s="162">
        <v>156</v>
      </c>
      <c r="CG24" s="162">
        <v>156</v>
      </c>
      <c r="CH24" s="162">
        <v>151</v>
      </c>
      <c r="CI24" s="161">
        <v>153</v>
      </c>
      <c r="CJ24" s="162">
        <v>159</v>
      </c>
      <c r="CK24" s="162">
        <v>156</v>
      </c>
      <c r="CL24" s="162">
        <v>154</v>
      </c>
      <c r="CM24" s="162">
        <v>164</v>
      </c>
      <c r="CN24" s="162">
        <v>163</v>
      </c>
      <c r="CO24" s="162">
        <v>162</v>
      </c>
      <c r="CP24" s="162">
        <v>157</v>
      </c>
      <c r="CQ24" s="162">
        <v>155</v>
      </c>
      <c r="CR24" s="162">
        <v>157</v>
      </c>
      <c r="CS24" s="162">
        <v>156</v>
      </c>
      <c r="CT24" s="162">
        <v>154</v>
      </c>
      <c r="CU24" s="161">
        <v>154</v>
      </c>
      <c r="CV24" s="162">
        <v>41</v>
      </c>
      <c r="CW24" s="162">
        <v>213</v>
      </c>
      <c r="CX24" s="161">
        <v>53</v>
      </c>
      <c r="CY24" s="163">
        <v>33.596837944664031</v>
      </c>
      <c r="CZ24" s="163">
        <v>47.826086956521742</v>
      </c>
      <c r="DA24" s="163">
        <v>15.41501976284585</v>
      </c>
      <c r="DB24" s="160">
        <v>3.1620553359683794</v>
      </c>
      <c r="DC24" s="163">
        <v>33.603238866396758</v>
      </c>
      <c r="DD24" s="163">
        <v>42.914979757085021</v>
      </c>
      <c r="DE24" s="163">
        <v>20.242914979757085</v>
      </c>
      <c r="DF24" s="160">
        <v>3.2388663967611335</v>
      </c>
      <c r="DG24" s="178">
        <v>82.210242587601073</v>
      </c>
      <c r="DH24" s="178">
        <v>83.018867924528308</v>
      </c>
      <c r="DI24" s="178">
        <v>81.671159029649601</v>
      </c>
      <c r="DJ24" s="178">
        <v>88.140161725067387</v>
      </c>
      <c r="DK24" s="178">
        <v>88.948787061994608</v>
      </c>
      <c r="DL24" s="178">
        <v>88.948787061994608</v>
      </c>
      <c r="DM24" s="178">
        <v>84.636118598382751</v>
      </c>
      <c r="DN24" s="178">
        <v>84.097035040431265</v>
      </c>
      <c r="DO24" s="178">
        <v>84.366576819407015</v>
      </c>
      <c r="DP24" s="178">
        <v>84.097035040431265</v>
      </c>
      <c r="DQ24" s="178">
        <v>82.210242587601073</v>
      </c>
      <c r="DR24" s="179">
        <v>82.749326145552558</v>
      </c>
      <c r="DS24" s="131">
        <v>2</v>
      </c>
      <c r="DT24" s="131">
        <v>1</v>
      </c>
      <c r="DU24" s="143">
        <v>1</v>
      </c>
      <c r="DV24" s="131">
        <v>3</v>
      </c>
      <c r="DW24" s="131">
        <v>3</v>
      </c>
      <c r="DX24" s="143">
        <v>0</v>
      </c>
      <c r="DY24" s="131">
        <v>-2</v>
      </c>
      <c r="DZ24" s="131">
        <v>-1</v>
      </c>
      <c r="EA24" s="143">
        <v>-1</v>
      </c>
      <c r="EB24" s="131">
        <v>8</v>
      </c>
      <c r="EC24" s="131">
        <v>5</v>
      </c>
      <c r="ED24" s="143">
        <v>3</v>
      </c>
      <c r="EE24" s="131">
        <v>4</v>
      </c>
      <c r="EF24" s="131">
        <v>2</v>
      </c>
      <c r="EG24" s="143">
        <v>2</v>
      </c>
      <c r="EH24" s="131">
        <v>4</v>
      </c>
      <c r="EI24" s="131">
        <v>3</v>
      </c>
      <c r="EJ24" s="143">
        <v>1</v>
      </c>
      <c r="EK24" s="131">
        <v>2</v>
      </c>
      <c r="EL24" s="131">
        <v>2</v>
      </c>
      <c r="EM24" s="143">
        <v>0</v>
      </c>
      <c r="EN24" s="131">
        <v>307</v>
      </c>
      <c r="EO24" s="131">
        <v>153</v>
      </c>
      <c r="EP24" s="143">
        <v>154</v>
      </c>
      <c r="EQ24" s="131">
        <v>41</v>
      </c>
      <c r="ER24" s="131">
        <v>22</v>
      </c>
      <c r="ES24" s="143">
        <v>19</v>
      </c>
      <c r="ET24" s="131">
        <v>213</v>
      </c>
      <c r="EU24" s="131">
        <v>117</v>
      </c>
      <c r="EV24" s="143">
        <v>96</v>
      </c>
      <c r="EW24" s="131">
        <v>53</v>
      </c>
      <c r="EX24" s="131">
        <v>14</v>
      </c>
      <c r="EY24" s="143">
        <v>39</v>
      </c>
      <c r="EZ24" s="127">
        <v>307</v>
      </c>
      <c r="FA24" s="131">
        <v>151</v>
      </c>
      <c r="FB24" s="122">
        <v>156</v>
      </c>
      <c r="FC24" s="151">
        <v>0</v>
      </c>
      <c r="FD24" s="133">
        <v>0</v>
      </c>
      <c r="FE24" s="151">
        <v>0</v>
      </c>
      <c r="FF24" s="133">
        <v>0</v>
      </c>
      <c r="FG24" s="133">
        <v>0</v>
      </c>
      <c r="FH24" s="133">
        <v>0</v>
      </c>
      <c r="FI24" s="151">
        <v>0</v>
      </c>
      <c r="FJ24" s="133">
        <v>0</v>
      </c>
      <c r="FK24" s="133">
        <v>0</v>
      </c>
      <c r="FL24" s="133">
        <v>0</v>
      </c>
      <c r="FM24" s="151">
        <v>0</v>
      </c>
      <c r="FN24" s="138">
        <v>0</v>
      </c>
      <c r="FO24" s="151">
        <v>0</v>
      </c>
      <c r="FP24" s="133">
        <v>0</v>
      </c>
      <c r="FQ24" s="133">
        <v>0</v>
      </c>
      <c r="FR24" s="133">
        <v>0</v>
      </c>
      <c r="FS24" s="133">
        <v>0</v>
      </c>
      <c r="FT24" s="133">
        <v>0</v>
      </c>
      <c r="FU24" s="133">
        <v>0</v>
      </c>
      <c r="FV24" s="151">
        <v>0</v>
      </c>
      <c r="FW24" s="138">
        <v>0</v>
      </c>
      <c r="FX24" s="133">
        <v>0</v>
      </c>
      <c r="FY24" s="151">
        <v>0</v>
      </c>
      <c r="FZ24" s="151">
        <v>1</v>
      </c>
      <c r="GA24" s="151">
        <v>0</v>
      </c>
      <c r="GB24" s="134">
        <v>0</v>
      </c>
      <c r="GC24" s="151">
        <v>0</v>
      </c>
      <c r="GD24" s="151">
        <v>0</v>
      </c>
      <c r="GE24" s="138">
        <v>0</v>
      </c>
      <c r="GF24" s="134">
        <v>0</v>
      </c>
      <c r="GG24" s="134">
        <v>0</v>
      </c>
      <c r="GH24" s="134">
        <v>0</v>
      </c>
      <c r="GI24" s="134">
        <v>0</v>
      </c>
      <c r="GJ24" s="134">
        <v>0</v>
      </c>
      <c r="GK24" s="134">
        <v>0</v>
      </c>
      <c r="GL24" s="134">
        <v>0</v>
      </c>
      <c r="GM24" s="134">
        <v>0</v>
      </c>
      <c r="GN24" s="134">
        <v>0</v>
      </c>
      <c r="GO24" s="134">
        <v>0</v>
      </c>
      <c r="GP24" s="134">
        <v>0</v>
      </c>
      <c r="GQ24" s="134">
        <v>0</v>
      </c>
      <c r="GR24" s="134">
        <v>0</v>
      </c>
      <c r="GS24" s="134">
        <v>0</v>
      </c>
      <c r="GT24" s="134">
        <v>0</v>
      </c>
      <c r="GU24" s="134">
        <v>0</v>
      </c>
      <c r="GV24" s="134">
        <v>0</v>
      </c>
      <c r="GW24" s="134">
        <v>0</v>
      </c>
      <c r="GX24" s="134">
        <v>0</v>
      </c>
      <c r="GY24" s="134">
        <v>0</v>
      </c>
      <c r="GZ24" s="134">
        <v>0</v>
      </c>
      <c r="HA24" s="134">
        <v>0</v>
      </c>
      <c r="HB24" s="134">
        <v>0</v>
      </c>
      <c r="HC24" s="134">
        <v>0</v>
      </c>
      <c r="HD24" s="134">
        <v>0</v>
      </c>
      <c r="HE24" s="134">
        <v>0</v>
      </c>
      <c r="HF24" s="134">
        <v>0</v>
      </c>
      <c r="HG24" s="134">
        <v>0</v>
      </c>
      <c r="HH24" s="134">
        <v>0</v>
      </c>
      <c r="HI24" s="138">
        <v>0</v>
      </c>
      <c r="HJ24" s="157">
        <v>0</v>
      </c>
      <c r="HK24" s="157">
        <v>0</v>
      </c>
      <c r="HL24" s="157">
        <v>0</v>
      </c>
      <c r="HM24" s="157">
        <v>0</v>
      </c>
      <c r="HN24" s="145">
        <v>0</v>
      </c>
      <c r="HO24" s="127"/>
      <c r="HP24" s="127"/>
    </row>
    <row r="25" spans="1:224">
      <c r="A25" s="122" t="s">
        <v>29</v>
      </c>
      <c r="B25" s="131">
        <v>335</v>
      </c>
      <c r="C25" s="131">
        <v>274</v>
      </c>
      <c r="D25" s="131">
        <v>0</v>
      </c>
      <c r="E25" s="131">
        <v>0</v>
      </c>
      <c r="F25" s="131">
        <v>9</v>
      </c>
      <c r="G25" s="131">
        <v>0</v>
      </c>
      <c r="H25" s="131">
        <v>4</v>
      </c>
      <c r="I25" s="131">
        <v>288</v>
      </c>
      <c r="J25" s="131">
        <v>1</v>
      </c>
      <c r="K25" s="131">
        <v>12</v>
      </c>
      <c r="L25" s="131">
        <v>7</v>
      </c>
      <c r="M25" s="136">
        <v>27</v>
      </c>
      <c r="N25" s="131">
        <v>66</v>
      </c>
      <c r="O25" s="131">
        <v>2</v>
      </c>
      <c r="P25" s="131">
        <v>10</v>
      </c>
      <c r="Q25" s="131">
        <v>10</v>
      </c>
      <c r="R25" s="131">
        <v>10</v>
      </c>
      <c r="S25" s="131">
        <v>1</v>
      </c>
      <c r="T25" s="131">
        <v>6</v>
      </c>
      <c r="U25" s="131">
        <v>0</v>
      </c>
      <c r="V25" s="131">
        <v>1</v>
      </c>
      <c r="W25" s="131">
        <v>1</v>
      </c>
      <c r="X25" s="131">
        <v>5</v>
      </c>
      <c r="Y25" s="131">
        <v>0</v>
      </c>
      <c r="Z25" s="131">
        <v>2</v>
      </c>
      <c r="AA25" s="131">
        <v>1</v>
      </c>
      <c r="AB25" s="131">
        <v>2</v>
      </c>
      <c r="AC25" s="131">
        <v>2</v>
      </c>
      <c r="AD25" s="131">
        <v>9</v>
      </c>
      <c r="AE25" s="131">
        <v>0</v>
      </c>
      <c r="AF25" s="131">
        <v>0</v>
      </c>
      <c r="AG25" s="136">
        <v>4</v>
      </c>
      <c r="AH25" s="131">
        <v>2</v>
      </c>
      <c r="AI25" s="131">
        <v>0</v>
      </c>
      <c r="AJ25" s="131">
        <v>3</v>
      </c>
      <c r="AK25" s="131">
        <v>0</v>
      </c>
      <c r="AL25" s="131">
        <v>0</v>
      </c>
      <c r="AM25" s="131">
        <v>51</v>
      </c>
      <c r="AN25" s="131">
        <v>0</v>
      </c>
      <c r="AO25" s="131">
        <v>1</v>
      </c>
      <c r="AP25" s="131">
        <v>1</v>
      </c>
      <c r="AQ25" s="136">
        <v>8</v>
      </c>
      <c r="AR25" s="131">
        <v>1</v>
      </c>
      <c r="AS25" s="131">
        <v>0</v>
      </c>
      <c r="AT25" s="131">
        <v>0</v>
      </c>
      <c r="AU25" s="131">
        <v>0</v>
      </c>
      <c r="AV25" s="131">
        <v>0</v>
      </c>
      <c r="AW25" s="131">
        <v>0</v>
      </c>
      <c r="AX25" s="131">
        <v>1</v>
      </c>
      <c r="AY25" s="131">
        <v>0</v>
      </c>
      <c r="AZ25" s="131">
        <v>0</v>
      </c>
      <c r="BA25" s="131">
        <v>1</v>
      </c>
      <c r="BB25" s="131">
        <v>1</v>
      </c>
      <c r="BC25" s="131">
        <v>0</v>
      </c>
      <c r="BD25" s="136">
        <v>0</v>
      </c>
      <c r="BE25" s="136">
        <v>0</v>
      </c>
      <c r="BF25" s="131">
        <v>335</v>
      </c>
      <c r="BG25" s="131">
        <v>1</v>
      </c>
      <c r="BH25" s="131">
        <v>1</v>
      </c>
      <c r="BI25" s="136">
        <v>1</v>
      </c>
      <c r="BJ25" s="167">
        <v>592</v>
      </c>
      <c r="BK25" s="174">
        <v>335</v>
      </c>
      <c r="BL25" s="164">
        <f t="shared" si="0"/>
        <v>3.35</v>
      </c>
      <c r="BM25" s="160">
        <f t="shared" si="1"/>
        <v>176.71641791044775</v>
      </c>
      <c r="BN25" s="162">
        <v>454</v>
      </c>
      <c r="BO25" s="162">
        <v>504</v>
      </c>
      <c r="BP25" s="162">
        <v>586</v>
      </c>
      <c r="BQ25" s="162">
        <v>735</v>
      </c>
      <c r="BR25" s="162">
        <v>715</v>
      </c>
      <c r="BS25" s="162">
        <v>691</v>
      </c>
      <c r="BT25" s="162">
        <v>640</v>
      </c>
      <c r="BU25" s="162">
        <v>591</v>
      </c>
      <c r="BV25" s="162">
        <v>536</v>
      </c>
      <c r="BW25" s="161">
        <v>613</v>
      </c>
      <c r="BX25" s="162">
        <v>365</v>
      </c>
      <c r="BY25" s="162">
        <v>354</v>
      </c>
      <c r="BZ25" s="162">
        <v>352</v>
      </c>
      <c r="CA25" s="162">
        <v>361</v>
      </c>
      <c r="CB25" s="162">
        <v>360</v>
      </c>
      <c r="CC25" s="162">
        <v>357</v>
      </c>
      <c r="CD25" s="162">
        <v>361</v>
      </c>
      <c r="CE25" s="162">
        <v>374</v>
      </c>
      <c r="CF25" s="162">
        <v>376</v>
      </c>
      <c r="CG25" s="162">
        <v>393</v>
      </c>
      <c r="CH25" s="162">
        <v>398</v>
      </c>
      <c r="CI25" s="161">
        <v>383</v>
      </c>
      <c r="CJ25" s="162">
        <v>170</v>
      </c>
      <c r="CK25" s="162">
        <v>165</v>
      </c>
      <c r="CL25" s="162">
        <v>168</v>
      </c>
      <c r="CM25" s="162">
        <v>170</v>
      </c>
      <c r="CN25" s="162">
        <v>174</v>
      </c>
      <c r="CO25" s="162">
        <v>176</v>
      </c>
      <c r="CP25" s="162">
        <v>173</v>
      </c>
      <c r="CQ25" s="162">
        <v>190</v>
      </c>
      <c r="CR25" s="162">
        <v>205</v>
      </c>
      <c r="CS25" s="162">
        <v>220</v>
      </c>
      <c r="CT25" s="162">
        <v>215</v>
      </c>
      <c r="CU25" s="161">
        <v>209</v>
      </c>
      <c r="CV25" s="162">
        <v>102</v>
      </c>
      <c r="CW25" s="162">
        <v>313</v>
      </c>
      <c r="CX25" s="161">
        <v>82</v>
      </c>
      <c r="CY25" s="163">
        <v>59.674134419551933</v>
      </c>
      <c r="CZ25" s="163">
        <v>27.698574338085539</v>
      </c>
      <c r="DA25" s="163">
        <v>11.405295315682281</v>
      </c>
      <c r="DB25" s="160">
        <v>1.2219959266802445</v>
      </c>
      <c r="DC25" s="163">
        <v>21.794871794871796</v>
      </c>
      <c r="DD25" s="163">
        <v>47.115384615384613</v>
      </c>
      <c r="DE25" s="163">
        <v>26.602564102564102</v>
      </c>
      <c r="DF25" s="160">
        <v>4.4871794871794872</v>
      </c>
      <c r="DG25" s="178">
        <v>159.70149253731344</v>
      </c>
      <c r="DH25" s="178">
        <v>154.92537313432837</v>
      </c>
      <c r="DI25" s="178">
        <v>155.22388059701493</v>
      </c>
      <c r="DJ25" s="178">
        <v>158.50746268656715</v>
      </c>
      <c r="DK25" s="178">
        <v>159.40298507462686</v>
      </c>
      <c r="DL25" s="178">
        <v>159.1044776119403</v>
      </c>
      <c r="DM25" s="178">
        <v>159.40298507462686</v>
      </c>
      <c r="DN25" s="178">
        <v>168.35820895522389</v>
      </c>
      <c r="DO25" s="178">
        <v>173.43283582089552</v>
      </c>
      <c r="DP25" s="178">
        <v>182.98507462686567</v>
      </c>
      <c r="DQ25" s="178">
        <v>182.98507462686567</v>
      </c>
      <c r="DR25" s="179">
        <v>176.1904761904762</v>
      </c>
      <c r="DS25" s="131">
        <v>2</v>
      </c>
      <c r="DT25" s="131">
        <v>0</v>
      </c>
      <c r="DU25" s="143">
        <v>2</v>
      </c>
      <c r="DV25" s="131">
        <v>10</v>
      </c>
      <c r="DW25" s="131">
        <v>8</v>
      </c>
      <c r="DX25" s="143">
        <v>2</v>
      </c>
      <c r="DY25" s="131">
        <v>-14</v>
      </c>
      <c r="DZ25" s="131">
        <v>-10</v>
      </c>
      <c r="EA25" s="143">
        <v>-4</v>
      </c>
      <c r="EB25" s="131">
        <v>7</v>
      </c>
      <c r="EC25" s="131">
        <v>3</v>
      </c>
      <c r="ED25" s="143">
        <v>4</v>
      </c>
      <c r="EE25" s="131">
        <v>14</v>
      </c>
      <c r="EF25" s="131">
        <v>8</v>
      </c>
      <c r="EG25" s="143">
        <v>6</v>
      </c>
      <c r="EH25" s="131">
        <v>-7</v>
      </c>
      <c r="EI25" s="131">
        <v>-5</v>
      </c>
      <c r="EJ25" s="143">
        <v>-2</v>
      </c>
      <c r="EK25" s="131">
        <v>-21</v>
      </c>
      <c r="EL25" s="131">
        <v>-15</v>
      </c>
      <c r="EM25" s="143">
        <v>-6</v>
      </c>
      <c r="EN25" s="131">
        <v>592</v>
      </c>
      <c r="EO25" s="131">
        <v>383</v>
      </c>
      <c r="EP25" s="143">
        <v>209</v>
      </c>
      <c r="EQ25" s="131">
        <v>82</v>
      </c>
      <c r="ER25" s="131">
        <v>46</v>
      </c>
      <c r="ES25" s="143">
        <v>36</v>
      </c>
      <c r="ET25" s="131">
        <v>405</v>
      </c>
      <c r="EU25" s="131">
        <v>275</v>
      </c>
      <c r="EV25" s="143">
        <v>130</v>
      </c>
      <c r="EW25" s="131">
        <v>105</v>
      </c>
      <c r="EX25" s="131">
        <v>62</v>
      </c>
      <c r="EY25" s="143">
        <v>43</v>
      </c>
      <c r="EZ25" s="127">
        <v>620</v>
      </c>
      <c r="FA25" s="131">
        <v>402</v>
      </c>
      <c r="FB25" s="122">
        <v>218</v>
      </c>
      <c r="FC25" s="151">
        <v>1</v>
      </c>
      <c r="FD25" s="133">
        <v>0</v>
      </c>
      <c r="FE25" s="151">
        <v>0</v>
      </c>
      <c r="FF25" s="134">
        <v>0</v>
      </c>
      <c r="FG25" s="134">
        <v>0</v>
      </c>
      <c r="FH25" s="134">
        <v>0</v>
      </c>
      <c r="FI25" s="151">
        <v>0</v>
      </c>
      <c r="FJ25" s="134">
        <v>0</v>
      </c>
      <c r="FK25" s="134">
        <v>0</v>
      </c>
      <c r="FL25" s="134">
        <v>0</v>
      </c>
      <c r="FM25" s="151">
        <v>0</v>
      </c>
      <c r="FN25" s="122">
        <v>0</v>
      </c>
      <c r="FO25" s="151">
        <v>2</v>
      </c>
      <c r="FP25" s="134">
        <v>1</v>
      </c>
      <c r="FQ25" s="134">
        <v>1</v>
      </c>
      <c r="FR25" s="134">
        <v>0</v>
      </c>
      <c r="FS25" s="134">
        <v>0</v>
      </c>
      <c r="FT25" s="134">
        <v>0</v>
      </c>
      <c r="FU25" s="134">
        <v>0</v>
      </c>
      <c r="FV25" s="151">
        <v>0</v>
      </c>
      <c r="FW25" s="122">
        <v>0</v>
      </c>
      <c r="FX25" s="134">
        <v>0</v>
      </c>
      <c r="FY25" s="151">
        <v>0</v>
      </c>
      <c r="FZ25" s="151">
        <v>1</v>
      </c>
      <c r="GA25" s="151">
        <v>0</v>
      </c>
      <c r="GB25" s="134">
        <v>0</v>
      </c>
      <c r="GC25" s="151">
        <v>0</v>
      </c>
      <c r="GD25" s="151">
        <v>0</v>
      </c>
      <c r="GE25" s="122">
        <v>0</v>
      </c>
      <c r="GF25" s="134">
        <v>0</v>
      </c>
      <c r="GG25" s="134">
        <v>0</v>
      </c>
      <c r="GH25" s="134">
        <v>0</v>
      </c>
      <c r="GI25" s="134">
        <v>0</v>
      </c>
      <c r="GJ25" s="134">
        <v>0</v>
      </c>
      <c r="GK25" s="134">
        <v>0</v>
      </c>
      <c r="GL25" s="134">
        <v>0</v>
      </c>
      <c r="GM25" s="134">
        <v>0</v>
      </c>
      <c r="GN25" s="134">
        <v>0</v>
      </c>
      <c r="GO25" s="134">
        <v>0</v>
      </c>
      <c r="GP25" s="134">
        <v>0</v>
      </c>
      <c r="GQ25" s="134">
        <v>1</v>
      </c>
      <c r="GR25" s="134">
        <v>0</v>
      </c>
      <c r="GS25" s="134">
        <v>0</v>
      </c>
      <c r="GT25" s="134">
        <v>0</v>
      </c>
      <c r="GU25" s="134">
        <v>0</v>
      </c>
      <c r="GV25" s="134">
        <v>0</v>
      </c>
      <c r="GW25" s="134">
        <v>0</v>
      </c>
      <c r="GX25" s="134">
        <v>1</v>
      </c>
      <c r="GY25" s="134">
        <v>0</v>
      </c>
      <c r="GZ25" s="134">
        <v>0</v>
      </c>
      <c r="HA25" s="134">
        <v>0</v>
      </c>
      <c r="HB25" s="134">
        <v>0</v>
      </c>
      <c r="HC25" s="134">
        <v>0</v>
      </c>
      <c r="HD25" s="134">
        <v>0</v>
      </c>
      <c r="HE25" s="134">
        <v>0</v>
      </c>
      <c r="HF25" s="134">
        <v>0</v>
      </c>
      <c r="HG25" s="134">
        <v>0</v>
      </c>
      <c r="HH25" s="134">
        <v>0</v>
      </c>
      <c r="HI25" s="122">
        <v>0</v>
      </c>
      <c r="HJ25" s="157">
        <v>0</v>
      </c>
      <c r="HK25" s="157">
        <v>0</v>
      </c>
      <c r="HL25" s="157">
        <v>0</v>
      </c>
      <c r="HM25" s="157">
        <v>0</v>
      </c>
      <c r="HN25" s="145">
        <v>0</v>
      </c>
      <c r="HO25" s="127"/>
      <c r="HP25" s="127"/>
    </row>
    <row r="26" spans="1:224">
      <c r="A26" s="122" t="s">
        <v>30</v>
      </c>
      <c r="B26" s="131">
        <v>117</v>
      </c>
      <c r="C26" s="131">
        <v>80</v>
      </c>
      <c r="D26" s="131">
        <v>0</v>
      </c>
      <c r="E26" s="131">
        <v>0</v>
      </c>
      <c r="F26" s="131">
        <v>7</v>
      </c>
      <c r="G26" s="131">
        <v>0</v>
      </c>
      <c r="H26" s="131">
        <v>1</v>
      </c>
      <c r="I26" s="131">
        <v>87</v>
      </c>
      <c r="J26" s="131">
        <v>15</v>
      </c>
      <c r="K26" s="131">
        <v>0</v>
      </c>
      <c r="L26" s="131">
        <v>3</v>
      </c>
      <c r="M26" s="136">
        <v>11</v>
      </c>
      <c r="N26" s="131">
        <v>25</v>
      </c>
      <c r="O26" s="131">
        <v>1</v>
      </c>
      <c r="P26" s="131">
        <v>4</v>
      </c>
      <c r="Q26" s="131">
        <v>5</v>
      </c>
      <c r="R26" s="131">
        <v>4</v>
      </c>
      <c r="S26" s="131">
        <v>1</v>
      </c>
      <c r="T26" s="131">
        <v>0</v>
      </c>
      <c r="U26" s="131">
        <v>1</v>
      </c>
      <c r="V26" s="131">
        <v>1</v>
      </c>
      <c r="W26" s="131">
        <v>0</v>
      </c>
      <c r="X26" s="131">
        <v>5</v>
      </c>
      <c r="Y26" s="131">
        <v>0</v>
      </c>
      <c r="Z26" s="131">
        <v>1</v>
      </c>
      <c r="AA26" s="131">
        <v>0</v>
      </c>
      <c r="AB26" s="131">
        <v>0</v>
      </c>
      <c r="AC26" s="131">
        <v>0</v>
      </c>
      <c r="AD26" s="131">
        <v>2</v>
      </c>
      <c r="AE26" s="131">
        <v>0</v>
      </c>
      <c r="AF26" s="131">
        <v>0</v>
      </c>
      <c r="AG26" s="136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24</v>
      </c>
      <c r="AN26" s="131">
        <v>0</v>
      </c>
      <c r="AO26" s="131">
        <v>0</v>
      </c>
      <c r="AP26" s="131">
        <v>0</v>
      </c>
      <c r="AQ26" s="136">
        <v>1</v>
      </c>
      <c r="AR26" s="131">
        <v>1</v>
      </c>
      <c r="AS26" s="131">
        <v>0</v>
      </c>
      <c r="AT26" s="131">
        <v>0</v>
      </c>
      <c r="AU26" s="131">
        <v>0</v>
      </c>
      <c r="AV26" s="131">
        <v>0</v>
      </c>
      <c r="AW26" s="131">
        <v>0</v>
      </c>
      <c r="AX26" s="131">
        <v>1</v>
      </c>
      <c r="AY26" s="131">
        <v>0</v>
      </c>
      <c r="AZ26" s="131">
        <v>0</v>
      </c>
      <c r="BA26" s="131">
        <v>1</v>
      </c>
      <c r="BB26" s="131">
        <v>0</v>
      </c>
      <c r="BC26" s="131">
        <v>0</v>
      </c>
      <c r="BD26" s="136">
        <v>0</v>
      </c>
      <c r="BE26" s="136">
        <v>0</v>
      </c>
      <c r="BF26" s="131">
        <v>117</v>
      </c>
      <c r="BG26" s="131">
        <v>1</v>
      </c>
      <c r="BH26" s="131">
        <v>1</v>
      </c>
      <c r="BI26" s="136">
        <v>1</v>
      </c>
      <c r="BJ26" s="167">
        <v>120</v>
      </c>
      <c r="BK26" s="174">
        <v>117</v>
      </c>
      <c r="BL26" s="164">
        <f t="shared" si="0"/>
        <v>1.17</v>
      </c>
      <c r="BM26" s="160">
        <f t="shared" si="1"/>
        <v>102.56410256410257</v>
      </c>
      <c r="BN26" s="162">
        <v>207</v>
      </c>
      <c r="BO26" s="162">
        <v>203</v>
      </c>
      <c r="BP26" s="162">
        <v>216</v>
      </c>
      <c r="BQ26" s="162">
        <v>219</v>
      </c>
      <c r="BR26" s="162">
        <v>193</v>
      </c>
      <c r="BS26" s="162">
        <v>162</v>
      </c>
      <c r="BT26" s="162">
        <v>127</v>
      </c>
      <c r="BU26" s="162">
        <v>98</v>
      </c>
      <c r="BV26" s="162">
        <v>90</v>
      </c>
      <c r="BW26" s="161">
        <v>124</v>
      </c>
      <c r="BX26" s="162">
        <v>42</v>
      </c>
      <c r="BY26" s="162">
        <v>41</v>
      </c>
      <c r="BZ26" s="162">
        <v>40</v>
      </c>
      <c r="CA26" s="162">
        <v>38</v>
      </c>
      <c r="CB26" s="162">
        <v>36</v>
      </c>
      <c r="CC26" s="162">
        <v>38</v>
      </c>
      <c r="CD26" s="162">
        <v>38</v>
      </c>
      <c r="CE26" s="162">
        <v>40</v>
      </c>
      <c r="CF26" s="162">
        <v>48</v>
      </c>
      <c r="CG26" s="162">
        <v>49</v>
      </c>
      <c r="CH26" s="162">
        <v>58</v>
      </c>
      <c r="CI26" s="161">
        <v>55</v>
      </c>
      <c r="CJ26" s="162">
        <v>48</v>
      </c>
      <c r="CK26" s="162">
        <v>47</v>
      </c>
      <c r="CL26" s="162">
        <v>44</v>
      </c>
      <c r="CM26" s="162">
        <v>44</v>
      </c>
      <c r="CN26" s="162">
        <v>43</v>
      </c>
      <c r="CO26" s="162">
        <v>45</v>
      </c>
      <c r="CP26" s="162">
        <v>49</v>
      </c>
      <c r="CQ26" s="162">
        <v>54</v>
      </c>
      <c r="CR26" s="162">
        <v>63</v>
      </c>
      <c r="CS26" s="162">
        <v>59</v>
      </c>
      <c r="CT26" s="162">
        <v>66</v>
      </c>
      <c r="CU26" s="161">
        <v>65</v>
      </c>
      <c r="CV26" s="162">
        <v>12</v>
      </c>
      <c r="CW26" s="162">
        <v>78</v>
      </c>
      <c r="CX26" s="161">
        <v>30</v>
      </c>
      <c r="CY26" s="163">
        <v>12.820512820512821</v>
      </c>
      <c r="CZ26" s="163">
        <v>57.692307692307693</v>
      </c>
      <c r="DA26" s="163">
        <v>23.076923076923077</v>
      </c>
      <c r="DB26" s="160">
        <v>6.4102564102564106</v>
      </c>
      <c r="DC26" s="163">
        <v>17.307692307692307</v>
      </c>
      <c r="DD26" s="163">
        <v>36.53846153846154</v>
      </c>
      <c r="DE26" s="163">
        <v>31.73076923076923</v>
      </c>
      <c r="DF26" s="160">
        <v>14.423076923076923</v>
      </c>
      <c r="DG26" s="178">
        <v>76.923076923076934</v>
      </c>
      <c r="DH26" s="178">
        <v>75.213675213675216</v>
      </c>
      <c r="DI26" s="178">
        <v>71.794871794871796</v>
      </c>
      <c r="DJ26" s="178">
        <v>70.085470085470092</v>
      </c>
      <c r="DK26" s="178">
        <v>67.521367521367523</v>
      </c>
      <c r="DL26" s="178">
        <v>70.940170940170944</v>
      </c>
      <c r="DM26" s="178">
        <v>74.358974358974365</v>
      </c>
      <c r="DN26" s="178">
        <v>80.341880341880341</v>
      </c>
      <c r="DO26" s="178">
        <v>94.871794871794876</v>
      </c>
      <c r="DP26" s="178">
        <v>92.307692307692307</v>
      </c>
      <c r="DQ26" s="178">
        <v>105.98290598290599</v>
      </c>
      <c r="DR26" s="179">
        <v>102.56410256410257</v>
      </c>
      <c r="DS26" s="131">
        <v>0</v>
      </c>
      <c r="DT26" s="131">
        <v>0</v>
      </c>
      <c r="DU26" s="143">
        <v>0</v>
      </c>
      <c r="DV26" s="131">
        <v>2</v>
      </c>
      <c r="DW26" s="131">
        <v>1</v>
      </c>
      <c r="DX26" s="143">
        <v>1</v>
      </c>
      <c r="DY26" s="131">
        <v>-1</v>
      </c>
      <c r="DZ26" s="131">
        <v>-1</v>
      </c>
      <c r="EA26" s="143">
        <v>0</v>
      </c>
      <c r="EB26" s="131">
        <v>1</v>
      </c>
      <c r="EC26" s="131">
        <v>0</v>
      </c>
      <c r="ED26" s="143">
        <v>1</v>
      </c>
      <c r="EE26" s="131">
        <v>4</v>
      </c>
      <c r="EF26" s="131">
        <v>2</v>
      </c>
      <c r="EG26" s="143">
        <v>2</v>
      </c>
      <c r="EH26" s="131">
        <v>-3</v>
      </c>
      <c r="EI26" s="131">
        <v>-2</v>
      </c>
      <c r="EJ26" s="143">
        <v>-1</v>
      </c>
      <c r="EK26" s="131">
        <v>-4</v>
      </c>
      <c r="EL26" s="131">
        <v>-3</v>
      </c>
      <c r="EM26" s="143">
        <v>-1</v>
      </c>
      <c r="EN26" s="131">
        <v>120</v>
      </c>
      <c r="EO26" s="131">
        <v>55</v>
      </c>
      <c r="EP26" s="143">
        <v>65</v>
      </c>
      <c r="EQ26" s="131">
        <v>12</v>
      </c>
      <c r="ER26" s="131">
        <v>5</v>
      </c>
      <c r="ES26" s="143">
        <v>7</v>
      </c>
      <c r="ET26" s="131">
        <v>78</v>
      </c>
      <c r="EU26" s="131">
        <v>39</v>
      </c>
      <c r="EV26" s="143">
        <v>39</v>
      </c>
      <c r="EW26" s="131">
        <v>30</v>
      </c>
      <c r="EX26" s="131">
        <v>11</v>
      </c>
      <c r="EY26" s="143">
        <v>19</v>
      </c>
      <c r="EZ26" s="127">
        <v>122</v>
      </c>
      <c r="FA26" s="131">
        <v>56</v>
      </c>
      <c r="FB26" s="122">
        <v>56</v>
      </c>
      <c r="FC26" s="151">
        <v>0</v>
      </c>
      <c r="FD26" s="133">
        <v>0</v>
      </c>
      <c r="FE26" s="151">
        <v>0</v>
      </c>
      <c r="FF26" s="133">
        <v>0</v>
      </c>
      <c r="FG26" s="133">
        <v>0</v>
      </c>
      <c r="FH26" s="133">
        <v>0</v>
      </c>
      <c r="FI26" s="151">
        <v>0</v>
      </c>
      <c r="FJ26" s="133">
        <v>0</v>
      </c>
      <c r="FK26" s="133">
        <v>0</v>
      </c>
      <c r="FL26" s="133">
        <v>0</v>
      </c>
      <c r="FM26" s="151">
        <v>0</v>
      </c>
      <c r="FN26" s="138">
        <v>0</v>
      </c>
      <c r="FO26" s="151">
        <v>0</v>
      </c>
      <c r="FP26" s="133">
        <v>0</v>
      </c>
      <c r="FQ26" s="133">
        <v>0</v>
      </c>
      <c r="FR26" s="133">
        <v>0</v>
      </c>
      <c r="FS26" s="133">
        <v>0</v>
      </c>
      <c r="FT26" s="133">
        <v>0</v>
      </c>
      <c r="FU26" s="133">
        <v>0</v>
      </c>
      <c r="FV26" s="151">
        <v>0</v>
      </c>
      <c r="FW26" s="138">
        <v>0</v>
      </c>
      <c r="FX26" s="133">
        <v>0</v>
      </c>
      <c r="FY26" s="151">
        <v>0</v>
      </c>
      <c r="FZ26" s="151">
        <v>0</v>
      </c>
      <c r="GA26" s="151">
        <v>0</v>
      </c>
      <c r="GB26" s="133">
        <v>0</v>
      </c>
      <c r="GC26" s="151">
        <v>0</v>
      </c>
      <c r="GD26" s="151">
        <v>0</v>
      </c>
      <c r="GE26" s="138">
        <v>0</v>
      </c>
      <c r="GF26" s="133">
        <v>0</v>
      </c>
      <c r="GG26" s="133">
        <v>0</v>
      </c>
      <c r="GH26" s="133">
        <v>0</v>
      </c>
      <c r="GI26" s="133">
        <v>0</v>
      </c>
      <c r="GJ26" s="133">
        <v>0</v>
      </c>
      <c r="GK26" s="133">
        <v>0</v>
      </c>
      <c r="GL26" s="133">
        <v>0</v>
      </c>
      <c r="GM26" s="133">
        <v>0</v>
      </c>
      <c r="GN26" s="133">
        <v>0</v>
      </c>
      <c r="GO26" s="133">
        <v>0</v>
      </c>
      <c r="GP26" s="133">
        <v>0</v>
      </c>
      <c r="GQ26" s="133">
        <v>0</v>
      </c>
      <c r="GR26" s="133">
        <v>0</v>
      </c>
      <c r="GS26" s="133">
        <v>0</v>
      </c>
      <c r="GT26" s="133">
        <v>0</v>
      </c>
      <c r="GU26" s="133">
        <v>0</v>
      </c>
      <c r="GV26" s="133">
        <v>0</v>
      </c>
      <c r="GW26" s="133">
        <v>0</v>
      </c>
      <c r="GX26" s="133">
        <v>0</v>
      </c>
      <c r="GY26" s="133">
        <v>0</v>
      </c>
      <c r="GZ26" s="133">
        <v>0</v>
      </c>
      <c r="HA26" s="133">
        <v>0</v>
      </c>
      <c r="HB26" s="133">
        <v>0</v>
      </c>
      <c r="HC26" s="133">
        <v>0</v>
      </c>
      <c r="HD26" s="133">
        <v>0</v>
      </c>
      <c r="HE26" s="133">
        <v>0</v>
      </c>
      <c r="HF26" s="133">
        <v>0</v>
      </c>
      <c r="HG26" s="133">
        <v>0</v>
      </c>
      <c r="HH26" s="133">
        <v>0</v>
      </c>
      <c r="HI26" s="138">
        <v>0</v>
      </c>
      <c r="HJ26" s="157">
        <v>0</v>
      </c>
      <c r="HK26" s="157">
        <v>0</v>
      </c>
      <c r="HL26" s="157">
        <v>0</v>
      </c>
      <c r="HM26" s="157">
        <v>0</v>
      </c>
      <c r="HN26" s="145">
        <v>0</v>
      </c>
      <c r="HO26" s="127"/>
      <c r="HP26" s="127"/>
    </row>
    <row r="27" spans="1:224">
      <c r="A27" s="122" t="s">
        <v>31</v>
      </c>
      <c r="B27" s="131">
        <v>459</v>
      </c>
      <c r="C27" s="131">
        <v>295</v>
      </c>
      <c r="D27" s="131">
        <v>0</v>
      </c>
      <c r="E27" s="131">
        <v>0</v>
      </c>
      <c r="F27" s="131">
        <v>9</v>
      </c>
      <c r="G27" s="131">
        <v>1</v>
      </c>
      <c r="H27" s="131">
        <v>4</v>
      </c>
      <c r="I27" s="131">
        <v>310</v>
      </c>
      <c r="J27" s="131">
        <v>92</v>
      </c>
      <c r="K27" s="131">
        <v>6</v>
      </c>
      <c r="L27" s="131">
        <v>5</v>
      </c>
      <c r="M27" s="136">
        <v>46</v>
      </c>
      <c r="N27" s="131">
        <v>29</v>
      </c>
      <c r="O27" s="131">
        <v>3</v>
      </c>
      <c r="P27" s="131">
        <v>2</v>
      </c>
      <c r="Q27" s="131">
        <v>8</v>
      </c>
      <c r="R27" s="131">
        <v>5</v>
      </c>
      <c r="S27" s="131">
        <v>0</v>
      </c>
      <c r="T27" s="131">
        <v>0</v>
      </c>
      <c r="U27" s="131">
        <v>0</v>
      </c>
      <c r="V27" s="131">
        <v>0</v>
      </c>
      <c r="W27" s="131">
        <v>1</v>
      </c>
      <c r="X27" s="131">
        <v>7</v>
      </c>
      <c r="Y27" s="131">
        <v>0</v>
      </c>
      <c r="Z27" s="131">
        <v>2</v>
      </c>
      <c r="AA27" s="131">
        <v>0</v>
      </c>
      <c r="AB27" s="131">
        <v>0</v>
      </c>
      <c r="AC27" s="131">
        <v>1</v>
      </c>
      <c r="AD27" s="131">
        <v>0</v>
      </c>
      <c r="AE27" s="131">
        <v>0</v>
      </c>
      <c r="AF27" s="131">
        <v>0</v>
      </c>
      <c r="AG27" s="136">
        <v>0</v>
      </c>
      <c r="AH27" s="131">
        <v>0</v>
      </c>
      <c r="AI27" s="131">
        <v>0</v>
      </c>
      <c r="AJ27" s="131">
        <v>0</v>
      </c>
      <c r="AK27" s="131">
        <v>0</v>
      </c>
      <c r="AL27" s="131">
        <v>0</v>
      </c>
      <c r="AM27" s="131">
        <v>23</v>
      </c>
      <c r="AN27" s="131">
        <v>0</v>
      </c>
      <c r="AO27" s="131">
        <v>0</v>
      </c>
      <c r="AP27" s="131">
        <v>1</v>
      </c>
      <c r="AQ27" s="136">
        <v>5</v>
      </c>
      <c r="AR27" s="131">
        <v>1</v>
      </c>
      <c r="AS27" s="131">
        <v>0</v>
      </c>
      <c r="AT27" s="131">
        <v>0</v>
      </c>
      <c r="AU27" s="131">
        <v>0</v>
      </c>
      <c r="AV27" s="131">
        <v>0</v>
      </c>
      <c r="AW27" s="131">
        <v>0</v>
      </c>
      <c r="AX27" s="131">
        <v>3</v>
      </c>
      <c r="AY27" s="131">
        <v>0</v>
      </c>
      <c r="AZ27" s="131">
        <v>0</v>
      </c>
      <c r="BA27" s="131">
        <v>0</v>
      </c>
      <c r="BB27" s="131">
        <v>1</v>
      </c>
      <c r="BC27" s="131">
        <v>0</v>
      </c>
      <c r="BD27" s="136">
        <v>0</v>
      </c>
      <c r="BE27" s="136">
        <v>0</v>
      </c>
      <c r="BF27" s="131">
        <v>459</v>
      </c>
      <c r="BG27" s="131">
        <v>1</v>
      </c>
      <c r="BH27" s="131">
        <v>1</v>
      </c>
      <c r="BI27" s="136">
        <v>1</v>
      </c>
      <c r="BJ27" s="167">
        <v>171</v>
      </c>
      <c r="BK27" s="174">
        <v>459</v>
      </c>
      <c r="BL27" s="164">
        <f t="shared" si="0"/>
        <v>4.59</v>
      </c>
      <c r="BM27" s="160">
        <f t="shared" si="1"/>
        <v>37.254901960784316</v>
      </c>
      <c r="BN27" s="162">
        <v>425</v>
      </c>
      <c r="BO27" s="162">
        <v>487</v>
      </c>
      <c r="BP27" s="162">
        <v>429</v>
      </c>
      <c r="BQ27" s="162">
        <v>310</v>
      </c>
      <c r="BR27" s="162">
        <v>319</v>
      </c>
      <c r="BS27" s="162">
        <v>296</v>
      </c>
      <c r="BT27" s="162">
        <v>247</v>
      </c>
      <c r="BU27" s="162">
        <v>211</v>
      </c>
      <c r="BV27" s="162">
        <v>189</v>
      </c>
      <c r="BW27" s="161">
        <v>165</v>
      </c>
      <c r="BX27" s="162">
        <v>90</v>
      </c>
      <c r="BY27" s="162">
        <v>93</v>
      </c>
      <c r="BZ27" s="162">
        <v>88</v>
      </c>
      <c r="CA27" s="162">
        <v>82</v>
      </c>
      <c r="CB27" s="162">
        <v>83</v>
      </c>
      <c r="CC27" s="162">
        <v>86</v>
      </c>
      <c r="CD27" s="162">
        <v>83</v>
      </c>
      <c r="CE27" s="162">
        <v>85</v>
      </c>
      <c r="CF27" s="162">
        <v>81</v>
      </c>
      <c r="CG27" s="162">
        <v>81</v>
      </c>
      <c r="CH27" s="162">
        <v>78</v>
      </c>
      <c r="CI27" s="161">
        <v>82</v>
      </c>
      <c r="CJ27" s="162">
        <v>100</v>
      </c>
      <c r="CK27" s="162">
        <v>98</v>
      </c>
      <c r="CL27" s="162">
        <v>92</v>
      </c>
      <c r="CM27" s="162">
        <v>86</v>
      </c>
      <c r="CN27" s="162">
        <v>93</v>
      </c>
      <c r="CO27" s="162">
        <v>90</v>
      </c>
      <c r="CP27" s="162">
        <v>86</v>
      </c>
      <c r="CQ27" s="162">
        <v>90</v>
      </c>
      <c r="CR27" s="162">
        <v>85</v>
      </c>
      <c r="CS27" s="162">
        <v>88</v>
      </c>
      <c r="CT27" s="162">
        <v>87</v>
      </c>
      <c r="CU27" s="161">
        <v>89</v>
      </c>
      <c r="CV27" s="162">
        <v>24</v>
      </c>
      <c r="CW27" s="162">
        <v>118</v>
      </c>
      <c r="CX27" s="161">
        <v>29</v>
      </c>
      <c r="CY27" s="163">
        <v>34.782608695652172</v>
      </c>
      <c r="CZ27" s="163">
        <v>45.962732919254655</v>
      </c>
      <c r="DA27" s="163">
        <v>14.285714285714286</v>
      </c>
      <c r="DB27" s="160">
        <v>4.9689440993788816</v>
      </c>
      <c r="DC27" s="163">
        <v>22.222222222222221</v>
      </c>
      <c r="DD27" s="163">
        <v>46.666666666666664</v>
      </c>
      <c r="DE27" s="163">
        <v>23.703703703703702</v>
      </c>
      <c r="DF27" s="160">
        <v>7.4074074074074074</v>
      </c>
      <c r="DG27" s="178">
        <v>41.304347826086961</v>
      </c>
      <c r="DH27" s="178">
        <v>41.521739130434788</v>
      </c>
      <c r="DI27" s="178">
        <v>39.130434782608695</v>
      </c>
      <c r="DJ27" s="178">
        <v>36.521739130434788</v>
      </c>
      <c r="DK27" s="178">
        <v>38.260869565217398</v>
      </c>
      <c r="DL27" s="178">
        <v>38.51203501094092</v>
      </c>
      <c r="DM27" s="178">
        <v>36.980306345733041</v>
      </c>
      <c r="DN27" s="178">
        <v>38.293216630196937</v>
      </c>
      <c r="DO27" s="178">
        <v>36.323851203501093</v>
      </c>
      <c r="DP27" s="178">
        <v>36.81917211328976</v>
      </c>
      <c r="DQ27" s="178">
        <v>35.947712418300654</v>
      </c>
      <c r="DR27" s="179">
        <v>37.254901960784316</v>
      </c>
      <c r="DS27" s="131">
        <v>0</v>
      </c>
      <c r="DT27" s="131">
        <v>0</v>
      </c>
      <c r="DU27" s="143">
        <v>0</v>
      </c>
      <c r="DV27" s="131">
        <v>1</v>
      </c>
      <c r="DW27" s="131">
        <v>0</v>
      </c>
      <c r="DX27" s="143">
        <v>1</v>
      </c>
      <c r="DY27" s="131">
        <v>-1</v>
      </c>
      <c r="DZ27" s="131">
        <v>-1</v>
      </c>
      <c r="EA27" s="143">
        <v>0</v>
      </c>
      <c r="EB27" s="131">
        <v>11</v>
      </c>
      <c r="EC27" s="131">
        <v>6</v>
      </c>
      <c r="ED27" s="143">
        <v>5</v>
      </c>
      <c r="EE27" s="131">
        <v>4</v>
      </c>
      <c r="EF27" s="131">
        <v>1</v>
      </c>
      <c r="EG27" s="143">
        <v>3</v>
      </c>
      <c r="EH27" s="131">
        <v>7</v>
      </c>
      <c r="EI27" s="131">
        <v>5</v>
      </c>
      <c r="EJ27" s="143">
        <v>2</v>
      </c>
      <c r="EK27" s="131">
        <v>6</v>
      </c>
      <c r="EL27" s="131">
        <v>4</v>
      </c>
      <c r="EM27" s="143">
        <v>2</v>
      </c>
      <c r="EN27" s="131">
        <v>171</v>
      </c>
      <c r="EO27" s="131">
        <v>82</v>
      </c>
      <c r="EP27" s="143">
        <v>89</v>
      </c>
      <c r="EQ27" s="131">
        <v>24</v>
      </c>
      <c r="ER27" s="131">
        <v>12</v>
      </c>
      <c r="ES27" s="143">
        <v>12</v>
      </c>
      <c r="ET27" s="131">
        <v>118</v>
      </c>
      <c r="EU27" s="131">
        <v>63</v>
      </c>
      <c r="EV27" s="143">
        <v>55</v>
      </c>
      <c r="EW27" s="131">
        <v>29</v>
      </c>
      <c r="EX27" s="131">
        <v>7</v>
      </c>
      <c r="EY27" s="143">
        <v>22</v>
      </c>
      <c r="EZ27" s="127">
        <v>166</v>
      </c>
      <c r="FA27" s="131">
        <v>79</v>
      </c>
      <c r="FB27" s="122">
        <v>87</v>
      </c>
      <c r="FC27" s="151">
        <v>0</v>
      </c>
      <c r="FD27" s="133">
        <v>0</v>
      </c>
      <c r="FE27" s="151">
        <v>0</v>
      </c>
      <c r="FF27" s="133">
        <v>0</v>
      </c>
      <c r="FG27" s="133">
        <v>0</v>
      </c>
      <c r="FH27" s="133">
        <v>0</v>
      </c>
      <c r="FI27" s="151">
        <v>0</v>
      </c>
      <c r="FJ27" s="133">
        <v>0</v>
      </c>
      <c r="FK27" s="133">
        <v>0</v>
      </c>
      <c r="FL27" s="133">
        <v>0</v>
      </c>
      <c r="FM27" s="151">
        <v>0</v>
      </c>
      <c r="FN27" s="138">
        <v>0</v>
      </c>
      <c r="FO27" s="151">
        <v>0</v>
      </c>
      <c r="FP27" s="133">
        <v>0</v>
      </c>
      <c r="FQ27" s="133">
        <v>0</v>
      </c>
      <c r="FR27" s="133">
        <v>0</v>
      </c>
      <c r="FS27" s="133">
        <v>0</v>
      </c>
      <c r="FT27" s="133">
        <v>0</v>
      </c>
      <c r="FU27" s="133">
        <v>0</v>
      </c>
      <c r="FV27" s="151">
        <v>0</v>
      </c>
      <c r="FW27" s="138">
        <v>0</v>
      </c>
      <c r="FX27" s="133">
        <v>0</v>
      </c>
      <c r="FY27" s="151">
        <v>0</v>
      </c>
      <c r="FZ27" s="151">
        <v>1</v>
      </c>
      <c r="GA27" s="151">
        <v>0</v>
      </c>
      <c r="GB27" s="133">
        <v>0</v>
      </c>
      <c r="GC27" s="151">
        <v>0</v>
      </c>
      <c r="GD27" s="151">
        <v>0</v>
      </c>
      <c r="GE27" s="138">
        <v>0</v>
      </c>
      <c r="GF27" s="133">
        <v>0</v>
      </c>
      <c r="GG27" s="133">
        <v>0</v>
      </c>
      <c r="GH27" s="133">
        <v>0</v>
      </c>
      <c r="GI27" s="133">
        <v>0</v>
      </c>
      <c r="GJ27" s="133">
        <v>0</v>
      </c>
      <c r="GK27" s="133">
        <v>0</v>
      </c>
      <c r="GL27" s="133">
        <v>0</v>
      </c>
      <c r="GM27" s="133">
        <v>0</v>
      </c>
      <c r="GN27" s="133">
        <v>0</v>
      </c>
      <c r="GO27" s="133">
        <v>0</v>
      </c>
      <c r="GP27" s="133">
        <v>0</v>
      </c>
      <c r="GQ27" s="133">
        <v>0</v>
      </c>
      <c r="GR27" s="133">
        <v>0</v>
      </c>
      <c r="GS27" s="133">
        <v>0</v>
      </c>
      <c r="GT27" s="133">
        <v>0</v>
      </c>
      <c r="GU27" s="133">
        <v>0</v>
      </c>
      <c r="GV27" s="133">
        <v>0</v>
      </c>
      <c r="GW27" s="133">
        <v>0</v>
      </c>
      <c r="GX27" s="133">
        <v>0</v>
      </c>
      <c r="GY27" s="133">
        <v>0</v>
      </c>
      <c r="GZ27" s="133">
        <v>0</v>
      </c>
      <c r="HA27" s="133">
        <v>0</v>
      </c>
      <c r="HB27" s="133">
        <v>0</v>
      </c>
      <c r="HC27" s="133">
        <v>0</v>
      </c>
      <c r="HD27" s="133">
        <v>0</v>
      </c>
      <c r="HE27" s="133">
        <v>0</v>
      </c>
      <c r="HF27" s="133">
        <v>0</v>
      </c>
      <c r="HG27" s="133">
        <v>0</v>
      </c>
      <c r="HH27" s="133">
        <v>0</v>
      </c>
      <c r="HI27" s="138">
        <v>0</v>
      </c>
      <c r="HJ27" s="157">
        <v>0</v>
      </c>
      <c r="HK27" s="157">
        <v>0</v>
      </c>
      <c r="HL27" s="157">
        <v>0</v>
      </c>
      <c r="HM27" s="157">
        <v>0</v>
      </c>
      <c r="HN27" s="145">
        <v>0</v>
      </c>
      <c r="HO27" s="127"/>
      <c r="HP27" s="127"/>
    </row>
    <row r="28" spans="1:224">
      <c r="A28" s="122" t="s">
        <v>33</v>
      </c>
      <c r="B28" s="131">
        <v>336</v>
      </c>
      <c r="C28" s="131">
        <v>257</v>
      </c>
      <c r="D28" s="131">
        <v>0</v>
      </c>
      <c r="E28" s="131">
        <v>0</v>
      </c>
      <c r="F28" s="131">
        <v>16</v>
      </c>
      <c r="G28" s="131">
        <v>1</v>
      </c>
      <c r="H28" s="131">
        <v>0</v>
      </c>
      <c r="I28" s="131">
        <v>273</v>
      </c>
      <c r="J28" s="131">
        <v>0</v>
      </c>
      <c r="K28" s="131">
        <v>3</v>
      </c>
      <c r="L28" s="131">
        <v>9</v>
      </c>
      <c r="M28" s="136">
        <v>51</v>
      </c>
      <c r="N28" s="131">
        <v>99</v>
      </c>
      <c r="O28" s="131">
        <v>3</v>
      </c>
      <c r="P28" s="131">
        <v>18</v>
      </c>
      <c r="Q28" s="131">
        <v>18</v>
      </c>
      <c r="R28" s="131">
        <v>20</v>
      </c>
      <c r="S28" s="131">
        <v>2</v>
      </c>
      <c r="T28" s="131">
        <v>6</v>
      </c>
      <c r="U28" s="131">
        <v>3</v>
      </c>
      <c r="V28" s="131">
        <v>1</v>
      </c>
      <c r="W28" s="131">
        <v>1</v>
      </c>
      <c r="X28" s="131">
        <v>4</v>
      </c>
      <c r="Y28" s="131">
        <v>1</v>
      </c>
      <c r="Z28" s="131">
        <v>2</v>
      </c>
      <c r="AA28" s="131">
        <v>3</v>
      </c>
      <c r="AB28" s="131">
        <v>0</v>
      </c>
      <c r="AC28" s="131">
        <v>4</v>
      </c>
      <c r="AD28" s="131">
        <v>10</v>
      </c>
      <c r="AE28" s="131">
        <v>0</v>
      </c>
      <c r="AF28" s="131">
        <v>0</v>
      </c>
      <c r="AG28" s="136">
        <v>3</v>
      </c>
      <c r="AH28" s="131">
        <v>1</v>
      </c>
      <c r="AI28" s="131">
        <v>0</v>
      </c>
      <c r="AJ28" s="131">
        <v>6</v>
      </c>
      <c r="AK28" s="131">
        <v>0</v>
      </c>
      <c r="AL28" s="131">
        <v>0</v>
      </c>
      <c r="AM28" s="131">
        <v>79</v>
      </c>
      <c r="AN28" s="131">
        <v>0</v>
      </c>
      <c r="AO28" s="131">
        <v>1</v>
      </c>
      <c r="AP28" s="131">
        <v>0</v>
      </c>
      <c r="AQ28" s="136">
        <v>12</v>
      </c>
      <c r="AR28" s="131">
        <v>1</v>
      </c>
      <c r="AS28" s="131">
        <v>0</v>
      </c>
      <c r="AT28" s="131">
        <v>0</v>
      </c>
      <c r="AU28" s="131">
        <v>0</v>
      </c>
      <c r="AV28" s="131">
        <v>0</v>
      </c>
      <c r="AW28" s="131">
        <v>0</v>
      </c>
      <c r="AX28" s="131">
        <v>1</v>
      </c>
      <c r="AY28" s="131">
        <v>0</v>
      </c>
      <c r="AZ28" s="131">
        <v>0</v>
      </c>
      <c r="BA28" s="131">
        <v>2</v>
      </c>
      <c r="BB28" s="131">
        <v>1</v>
      </c>
      <c r="BC28" s="131">
        <v>0</v>
      </c>
      <c r="BD28" s="136">
        <v>0</v>
      </c>
      <c r="BE28" s="136">
        <v>0</v>
      </c>
      <c r="BF28" s="131">
        <v>336</v>
      </c>
      <c r="BG28" s="131">
        <v>1</v>
      </c>
      <c r="BH28" s="131">
        <v>1</v>
      </c>
      <c r="BI28" s="136">
        <v>2</v>
      </c>
      <c r="BJ28" s="167">
        <v>611</v>
      </c>
      <c r="BK28" s="174">
        <v>336</v>
      </c>
      <c r="BL28" s="164">
        <f t="shared" si="0"/>
        <v>3.36</v>
      </c>
      <c r="BM28" s="160">
        <f t="shared" si="1"/>
        <v>181.8452380952381</v>
      </c>
      <c r="BN28" s="162">
        <v>597</v>
      </c>
      <c r="BO28" s="162">
        <v>588</v>
      </c>
      <c r="BP28" s="162">
        <v>620</v>
      </c>
      <c r="BQ28" s="162">
        <v>555</v>
      </c>
      <c r="BR28" s="162">
        <v>652</v>
      </c>
      <c r="BS28" s="162">
        <v>618</v>
      </c>
      <c r="BT28" s="162">
        <v>612</v>
      </c>
      <c r="BU28" s="162">
        <v>605</v>
      </c>
      <c r="BV28" s="162">
        <v>604</v>
      </c>
      <c r="BW28" s="161">
        <v>617</v>
      </c>
      <c r="BX28" s="162">
        <v>282</v>
      </c>
      <c r="BY28" s="162">
        <v>285</v>
      </c>
      <c r="BZ28" s="162">
        <v>289</v>
      </c>
      <c r="CA28" s="162">
        <v>289</v>
      </c>
      <c r="CB28" s="162">
        <v>287</v>
      </c>
      <c r="CC28" s="162">
        <v>286</v>
      </c>
      <c r="CD28" s="162">
        <v>291</v>
      </c>
      <c r="CE28" s="162">
        <v>289</v>
      </c>
      <c r="CF28" s="162">
        <v>287</v>
      </c>
      <c r="CG28" s="162">
        <v>294</v>
      </c>
      <c r="CH28" s="162">
        <v>301</v>
      </c>
      <c r="CI28" s="161">
        <v>299</v>
      </c>
      <c r="CJ28" s="162">
        <v>311</v>
      </c>
      <c r="CK28" s="162">
        <v>312</v>
      </c>
      <c r="CL28" s="162">
        <v>312</v>
      </c>
      <c r="CM28" s="162">
        <v>311</v>
      </c>
      <c r="CN28" s="162">
        <v>304</v>
      </c>
      <c r="CO28" s="162">
        <v>306</v>
      </c>
      <c r="CP28" s="162">
        <v>305</v>
      </c>
      <c r="CQ28" s="162">
        <v>309</v>
      </c>
      <c r="CR28" s="162">
        <v>309</v>
      </c>
      <c r="CS28" s="162">
        <v>314</v>
      </c>
      <c r="CT28" s="162">
        <v>316</v>
      </c>
      <c r="CU28" s="161">
        <v>312</v>
      </c>
      <c r="CV28" s="162">
        <v>100</v>
      </c>
      <c r="CW28" s="162">
        <v>426</v>
      </c>
      <c r="CX28" s="161">
        <v>85</v>
      </c>
      <c r="CY28" s="163">
        <v>27.634194831013918</v>
      </c>
      <c r="CZ28" s="163">
        <v>43.936381709741553</v>
      </c>
      <c r="DA28" s="163">
        <v>24.254473161033797</v>
      </c>
      <c r="DB28" s="160">
        <v>4.1749502982107352</v>
      </c>
      <c r="DC28" s="163">
        <v>22.66949152542373</v>
      </c>
      <c r="DD28" s="163">
        <v>42.796610169491522</v>
      </c>
      <c r="DE28" s="163">
        <v>26.059322033898304</v>
      </c>
      <c r="DF28" s="160">
        <v>8.4745762711864412</v>
      </c>
      <c r="DG28" s="178">
        <v>175.44378698224853</v>
      </c>
      <c r="DH28" s="178">
        <v>176.62721893491124</v>
      </c>
      <c r="DI28" s="178">
        <v>177.81065088757396</v>
      </c>
      <c r="DJ28" s="178">
        <v>177.51479289940829</v>
      </c>
      <c r="DK28" s="178">
        <v>174.85207100591717</v>
      </c>
      <c r="DL28" s="178">
        <v>175.14792899408283</v>
      </c>
      <c r="DM28" s="178">
        <v>176.33136094674558</v>
      </c>
      <c r="DN28" s="178">
        <v>176.92307692307693</v>
      </c>
      <c r="DO28" s="178">
        <v>177.38095238095238</v>
      </c>
      <c r="DP28" s="178">
        <v>180.95238095238096</v>
      </c>
      <c r="DQ28" s="178">
        <v>183.63095238095238</v>
      </c>
      <c r="DR28" s="179">
        <v>181.8452380952381</v>
      </c>
      <c r="DS28" s="131">
        <v>5</v>
      </c>
      <c r="DT28" s="131">
        <v>0</v>
      </c>
      <c r="DU28" s="143">
        <v>5</v>
      </c>
      <c r="DV28" s="131">
        <v>6</v>
      </c>
      <c r="DW28" s="131">
        <v>4</v>
      </c>
      <c r="DX28" s="143">
        <v>2</v>
      </c>
      <c r="DY28" s="131">
        <v>3</v>
      </c>
      <c r="DZ28" s="131">
        <v>0</v>
      </c>
      <c r="EA28" s="143">
        <v>3</v>
      </c>
      <c r="EB28" s="131">
        <v>11</v>
      </c>
      <c r="EC28" s="131">
        <v>4</v>
      </c>
      <c r="ED28" s="143">
        <v>7</v>
      </c>
      <c r="EE28" s="131">
        <v>20</v>
      </c>
      <c r="EF28" s="131">
        <v>6</v>
      </c>
      <c r="EG28" s="143">
        <v>14</v>
      </c>
      <c r="EH28" s="131">
        <v>-9</v>
      </c>
      <c r="EI28" s="131">
        <v>-2</v>
      </c>
      <c r="EJ28" s="143">
        <v>-7</v>
      </c>
      <c r="EK28" s="131">
        <v>-6</v>
      </c>
      <c r="EL28" s="131">
        <v>-2</v>
      </c>
      <c r="EM28" s="143">
        <v>-4</v>
      </c>
      <c r="EN28" s="131">
        <v>611</v>
      </c>
      <c r="EO28" s="131">
        <v>299</v>
      </c>
      <c r="EP28" s="143">
        <v>312</v>
      </c>
      <c r="EQ28" s="131">
        <v>100</v>
      </c>
      <c r="ER28" s="131">
        <v>50</v>
      </c>
      <c r="ES28" s="143">
        <v>50</v>
      </c>
      <c r="ET28" s="131">
        <v>426</v>
      </c>
      <c r="EU28" s="131">
        <v>217</v>
      </c>
      <c r="EV28" s="143">
        <v>209</v>
      </c>
      <c r="EW28" s="131">
        <v>85</v>
      </c>
      <c r="EX28" s="131">
        <v>32</v>
      </c>
      <c r="EY28" s="143">
        <v>53</v>
      </c>
      <c r="EZ28" s="127">
        <v>613</v>
      </c>
      <c r="FA28" s="131">
        <v>296</v>
      </c>
      <c r="FB28" s="122">
        <v>317</v>
      </c>
      <c r="FC28" s="151">
        <v>1</v>
      </c>
      <c r="FD28" s="133">
        <v>1</v>
      </c>
      <c r="FE28" s="151">
        <v>0</v>
      </c>
      <c r="FF28" s="133">
        <v>0</v>
      </c>
      <c r="FG28" s="133">
        <v>0</v>
      </c>
      <c r="FH28" s="133">
        <v>0</v>
      </c>
      <c r="FI28" s="151">
        <v>0</v>
      </c>
      <c r="FJ28" s="133">
        <v>0</v>
      </c>
      <c r="FK28" s="133">
        <v>0</v>
      </c>
      <c r="FL28" s="133">
        <v>0</v>
      </c>
      <c r="FM28" s="151">
        <v>0</v>
      </c>
      <c r="FN28" s="138">
        <v>0</v>
      </c>
      <c r="FO28" s="151">
        <v>0</v>
      </c>
      <c r="FP28" s="133">
        <v>0</v>
      </c>
      <c r="FQ28" s="133">
        <v>0</v>
      </c>
      <c r="FR28" s="133">
        <v>0</v>
      </c>
      <c r="FS28" s="133">
        <v>0</v>
      </c>
      <c r="FT28" s="133">
        <v>0</v>
      </c>
      <c r="FU28" s="133">
        <v>0</v>
      </c>
      <c r="FV28" s="151">
        <v>0</v>
      </c>
      <c r="FW28" s="138">
        <v>0</v>
      </c>
      <c r="FX28" s="133">
        <v>0</v>
      </c>
      <c r="FY28" s="151">
        <v>0</v>
      </c>
      <c r="FZ28" s="151">
        <v>1</v>
      </c>
      <c r="GA28" s="151">
        <v>1</v>
      </c>
      <c r="GB28" s="133">
        <v>0</v>
      </c>
      <c r="GC28" s="151">
        <v>0</v>
      </c>
      <c r="GD28" s="151">
        <v>0</v>
      </c>
      <c r="GE28" s="122">
        <v>1</v>
      </c>
      <c r="GF28" s="134">
        <v>0</v>
      </c>
      <c r="GG28" s="134">
        <v>0</v>
      </c>
      <c r="GH28" s="134">
        <v>0</v>
      </c>
      <c r="GI28" s="134">
        <v>0</v>
      </c>
      <c r="GJ28" s="134">
        <v>0</v>
      </c>
      <c r="GK28" s="134">
        <v>0</v>
      </c>
      <c r="GL28" s="134">
        <v>0</v>
      </c>
      <c r="GM28" s="134">
        <v>0</v>
      </c>
      <c r="GN28" s="134">
        <v>0</v>
      </c>
      <c r="GO28" s="134">
        <v>0</v>
      </c>
      <c r="GP28" s="134">
        <v>0</v>
      </c>
      <c r="GQ28" s="134">
        <v>0</v>
      </c>
      <c r="GR28" s="134">
        <v>0</v>
      </c>
      <c r="GS28" s="134">
        <v>0</v>
      </c>
      <c r="GT28" s="134">
        <v>0</v>
      </c>
      <c r="GU28" s="134">
        <v>0</v>
      </c>
      <c r="GV28" s="134">
        <v>0</v>
      </c>
      <c r="GW28" s="134">
        <v>0</v>
      </c>
      <c r="GX28" s="134">
        <v>0</v>
      </c>
      <c r="GY28" s="134">
        <v>0</v>
      </c>
      <c r="GZ28" s="134">
        <v>0</v>
      </c>
      <c r="HA28" s="134">
        <v>0</v>
      </c>
      <c r="HB28" s="134">
        <v>0</v>
      </c>
      <c r="HC28" s="134">
        <v>0</v>
      </c>
      <c r="HD28" s="134">
        <v>0</v>
      </c>
      <c r="HE28" s="134">
        <v>0</v>
      </c>
      <c r="HF28" s="134">
        <v>0</v>
      </c>
      <c r="HG28" s="134">
        <v>0</v>
      </c>
      <c r="HH28" s="134">
        <v>0</v>
      </c>
      <c r="HI28" s="138">
        <v>0</v>
      </c>
      <c r="HJ28" s="157">
        <v>0</v>
      </c>
      <c r="HK28" s="157">
        <v>0</v>
      </c>
      <c r="HL28" s="157">
        <v>0</v>
      </c>
      <c r="HM28" s="157">
        <v>0</v>
      </c>
      <c r="HN28" s="145">
        <v>0</v>
      </c>
      <c r="HO28" s="127"/>
      <c r="HP28" s="127"/>
    </row>
    <row r="29" spans="1:224">
      <c r="A29" s="122" t="s">
        <v>34</v>
      </c>
      <c r="B29" s="131">
        <v>619</v>
      </c>
      <c r="C29" s="131">
        <v>564</v>
      </c>
      <c r="D29" s="131">
        <v>0</v>
      </c>
      <c r="E29" s="131">
        <v>0</v>
      </c>
      <c r="F29" s="131">
        <v>14</v>
      </c>
      <c r="G29" s="131">
        <v>0</v>
      </c>
      <c r="H29" s="131">
        <v>4</v>
      </c>
      <c r="I29" s="131">
        <v>582</v>
      </c>
      <c r="J29" s="131">
        <v>1</v>
      </c>
      <c r="K29" s="131">
        <v>2</v>
      </c>
      <c r="L29" s="131">
        <v>9</v>
      </c>
      <c r="M29" s="136">
        <v>25</v>
      </c>
      <c r="N29" s="131">
        <v>89</v>
      </c>
      <c r="O29" s="131">
        <v>6</v>
      </c>
      <c r="P29" s="131">
        <v>17</v>
      </c>
      <c r="Q29" s="131">
        <v>10</v>
      </c>
      <c r="R29" s="131">
        <v>10</v>
      </c>
      <c r="S29" s="131">
        <v>7</v>
      </c>
      <c r="T29" s="131">
        <v>6</v>
      </c>
      <c r="U29" s="131">
        <v>0</v>
      </c>
      <c r="V29" s="131">
        <v>4</v>
      </c>
      <c r="W29" s="131">
        <v>0</v>
      </c>
      <c r="X29" s="131">
        <v>8</v>
      </c>
      <c r="Y29" s="131">
        <v>0</v>
      </c>
      <c r="Z29" s="131">
        <v>2</v>
      </c>
      <c r="AA29" s="131">
        <v>1</v>
      </c>
      <c r="AB29" s="131">
        <v>1</v>
      </c>
      <c r="AC29" s="131">
        <v>1</v>
      </c>
      <c r="AD29" s="131">
        <v>11</v>
      </c>
      <c r="AE29" s="131">
        <v>0</v>
      </c>
      <c r="AF29" s="131">
        <v>0</v>
      </c>
      <c r="AG29" s="136">
        <v>5</v>
      </c>
      <c r="AH29" s="131">
        <v>1</v>
      </c>
      <c r="AI29" s="131">
        <v>0</v>
      </c>
      <c r="AJ29" s="131">
        <v>4</v>
      </c>
      <c r="AK29" s="131">
        <v>0</v>
      </c>
      <c r="AL29" s="131">
        <v>0</v>
      </c>
      <c r="AM29" s="131">
        <v>67</v>
      </c>
      <c r="AN29" s="131">
        <v>0</v>
      </c>
      <c r="AO29" s="131">
        <v>4</v>
      </c>
      <c r="AP29" s="131">
        <v>4</v>
      </c>
      <c r="AQ29" s="136">
        <v>9</v>
      </c>
      <c r="AR29" s="131">
        <v>1</v>
      </c>
      <c r="AS29" s="131">
        <v>0</v>
      </c>
      <c r="AT29" s="131">
        <v>0</v>
      </c>
      <c r="AU29" s="131">
        <v>0</v>
      </c>
      <c r="AV29" s="131">
        <v>0</v>
      </c>
      <c r="AW29" s="131">
        <v>0</v>
      </c>
      <c r="AX29" s="131">
        <v>1</v>
      </c>
      <c r="AY29" s="131">
        <v>0</v>
      </c>
      <c r="AZ29" s="131">
        <v>0</v>
      </c>
      <c r="BA29" s="131">
        <v>1</v>
      </c>
      <c r="BB29" s="131">
        <v>1</v>
      </c>
      <c r="BC29" s="131">
        <v>0</v>
      </c>
      <c r="BD29" s="136">
        <v>0</v>
      </c>
      <c r="BE29" s="136">
        <v>0</v>
      </c>
      <c r="BF29" s="131">
        <v>619</v>
      </c>
      <c r="BG29" s="131">
        <v>1</v>
      </c>
      <c r="BH29" s="131">
        <v>1</v>
      </c>
      <c r="BI29" s="136">
        <v>1</v>
      </c>
      <c r="BJ29" s="167">
        <v>497</v>
      </c>
      <c r="BK29" s="174">
        <v>619</v>
      </c>
      <c r="BL29" s="164">
        <f t="shared" si="0"/>
        <v>6.19</v>
      </c>
      <c r="BM29" s="160">
        <f t="shared" si="1"/>
        <v>80.290791599353796</v>
      </c>
      <c r="BN29" s="162">
        <v>570</v>
      </c>
      <c r="BO29" s="162">
        <v>574</v>
      </c>
      <c r="BP29" s="162">
        <v>592</v>
      </c>
      <c r="BQ29" s="162">
        <v>538</v>
      </c>
      <c r="BR29" s="162">
        <v>543</v>
      </c>
      <c r="BS29" s="162">
        <v>496</v>
      </c>
      <c r="BT29" s="162">
        <v>478</v>
      </c>
      <c r="BU29" s="162">
        <v>400</v>
      </c>
      <c r="BV29" s="162">
        <v>407</v>
      </c>
      <c r="BW29" s="161">
        <v>501</v>
      </c>
      <c r="BX29" s="162">
        <v>203</v>
      </c>
      <c r="BY29" s="162">
        <v>214</v>
      </c>
      <c r="BZ29" s="162">
        <v>222</v>
      </c>
      <c r="CA29" s="162">
        <v>227</v>
      </c>
      <c r="CB29" s="162">
        <v>228</v>
      </c>
      <c r="CC29" s="162">
        <v>233</v>
      </c>
      <c r="CD29" s="162">
        <v>235</v>
      </c>
      <c r="CE29" s="162">
        <v>245</v>
      </c>
      <c r="CF29" s="162">
        <v>242</v>
      </c>
      <c r="CG29" s="162">
        <v>247</v>
      </c>
      <c r="CH29" s="162">
        <v>252</v>
      </c>
      <c r="CI29" s="161">
        <v>251</v>
      </c>
      <c r="CJ29" s="162">
        <v>213</v>
      </c>
      <c r="CK29" s="162">
        <v>216</v>
      </c>
      <c r="CL29" s="162">
        <v>220</v>
      </c>
      <c r="CM29" s="162">
        <v>231</v>
      </c>
      <c r="CN29" s="162">
        <v>229</v>
      </c>
      <c r="CO29" s="162">
        <v>227</v>
      </c>
      <c r="CP29" s="162">
        <v>234</v>
      </c>
      <c r="CQ29" s="162">
        <v>232</v>
      </c>
      <c r="CR29" s="162">
        <v>234</v>
      </c>
      <c r="CS29" s="162">
        <v>240</v>
      </c>
      <c r="CT29" s="162">
        <v>249</v>
      </c>
      <c r="CU29" s="161">
        <v>246</v>
      </c>
      <c r="CV29" s="162">
        <v>102</v>
      </c>
      <c r="CW29" s="162">
        <v>313</v>
      </c>
      <c r="CX29" s="161">
        <v>82</v>
      </c>
      <c r="CY29" s="163">
        <v>23.053892215568862</v>
      </c>
      <c r="CZ29" s="163">
        <v>48.50299401197605</v>
      </c>
      <c r="DA29" s="163">
        <v>25.149700598802394</v>
      </c>
      <c r="DB29" s="160">
        <v>3.2934131736526946</v>
      </c>
      <c r="DC29" s="163">
        <v>22.651933701657459</v>
      </c>
      <c r="DD29" s="163">
        <v>45.58011049723757</v>
      </c>
      <c r="DE29" s="163">
        <v>25.414364640883978</v>
      </c>
      <c r="DF29" s="160">
        <v>6.3535911602209945</v>
      </c>
      <c r="DG29" s="178">
        <v>67.096774193548384</v>
      </c>
      <c r="DH29" s="178">
        <v>69.354838709677423</v>
      </c>
      <c r="DI29" s="178">
        <v>71.290322580645153</v>
      </c>
      <c r="DJ29" s="178">
        <v>73.870967741935488</v>
      </c>
      <c r="DK29" s="178">
        <v>73.709677419354833</v>
      </c>
      <c r="DL29" s="178">
        <v>74.193548387096769</v>
      </c>
      <c r="DM29" s="178">
        <v>75.645161290322577</v>
      </c>
      <c r="DN29" s="178">
        <v>76.935483870967744</v>
      </c>
      <c r="DO29" s="178">
        <v>76.774193548387089</v>
      </c>
      <c r="DP29" s="178">
        <v>78.675282714054916</v>
      </c>
      <c r="DQ29" s="178">
        <v>80.936995153473333</v>
      </c>
      <c r="DR29" s="179">
        <v>80.290791599353796</v>
      </c>
      <c r="DS29" s="131">
        <v>5</v>
      </c>
      <c r="DT29" s="131">
        <v>4</v>
      </c>
      <c r="DU29" s="143">
        <v>1</v>
      </c>
      <c r="DV29" s="131">
        <v>0</v>
      </c>
      <c r="DW29" s="131">
        <v>0</v>
      </c>
      <c r="DX29" s="143">
        <v>0</v>
      </c>
      <c r="DY29" s="131">
        <v>-2</v>
      </c>
      <c r="DZ29" s="131">
        <v>0</v>
      </c>
      <c r="EA29" s="143">
        <v>-2</v>
      </c>
      <c r="EB29" s="131">
        <v>19</v>
      </c>
      <c r="EC29" s="131">
        <v>10</v>
      </c>
      <c r="ED29" s="143">
        <v>9</v>
      </c>
      <c r="EE29" s="131">
        <v>21</v>
      </c>
      <c r="EF29" s="131">
        <v>11</v>
      </c>
      <c r="EG29" s="143">
        <v>10</v>
      </c>
      <c r="EH29" s="131">
        <v>-2</v>
      </c>
      <c r="EI29" s="131">
        <v>-1</v>
      </c>
      <c r="EJ29" s="143">
        <v>-1</v>
      </c>
      <c r="EK29" s="131">
        <v>-4</v>
      </c>
      <c r="EL29" s="131">
        <v>-1</v>
      </c>
      <c r="EM29" s="143">
        <v>-3</v>
      </c>
      <c r="EN29" s="131">
        <v>497</v>
      </c>
      <c r="EO29" s="131">
        <v>251</v>
      </c>
      <c r="EP29" s="143">
        <v>246</v>
      </c>
      <c r="EQ29" s="131">
        <v>102</v>
      </c>
      <c r="ER29" s="131">
        <v>46</v>
      </c>
      <c r="ES29" s="143">
        <v>56</v>
      </c>
      <c r="ET29" s="131">
        <v>313</v>
      </c>
      <c r="EU29" s="131">
        <v>169</v>
      </c>
      <c r="EV29" s="143">
        <v>144</v>
      </c>
      <c r="EW29" s="131">
        <v>82</v>
      </c>
      <c r="EX29" s="131">
        <v>36</v>
      </c>
      <c r="EY29" s="143">
        <v>46</v>
      </c>
      <c r="EZ29" s="127">
        <v>499</v>
      </c>
      <c r="FA29" s="131">
        <v>251</v>
      </c>
      <c r="FB29" s="122">
        <v>248</v>
      </c>
      <c r="FC29" s="151">
        <v>1</v>
      </c>
      <c r="FD29" s="133">
        <v>0</v>
      </c>
      <c r="FE29" s="151">
        <v>0</v>
      </c>
      <c r="FF29" s="133">
        <v>0</v>
      </c>
      <c r="FG29" s="133">
        <v>0</v>
      </c>
      <c r="FH29" s="133">
        <v>0</v>
      </c>
      <c r="FI29" s="151">
        <v>0</v>
      </c>
      <c r="FJ29" s="133">
        <v>0</v>
      </c>
      <c r="FK29" s="133">
        <v>0</v>
      </c>
      <c r="FL29" s="133">
        <v>0</v>
      </c>
      <c r="FM29" s="151">
        <v>0</v>
      </c>
      <c r="FN29" s="138">
        <v>0</v>
      </c>
      <c r="FO29" s="151">
        <v>0</v>
      </c>
      <c r="FP29" s="133">
        <v>0</v>
      </c>
      <c r="FQ29" s="133">
        <v>0</v>
      </c>
      <c r="FR29" s="133">
        <v>0</v>
      </c>
      <c r="FS29" s="133">
        <v>0</v>
      </c>
      <c r="FT29" s="133">
        <v>0</v>
      </c>
      <c r="FU29" s="133">
        <v>0</v>
      </c>
      <c r="FV29" s="151">
        <v>0</v>
      </c>
      <c r="FW29" s="138">
        <v>0</v>
      </c>
      <c r="FX29" s="133">
        <v>0</v>
      </c>
      <c r="FY29" s="151">
        <v>0</v>
      </c>
      <c r="FZ29" s="151">
        <v>2</v>
      </c>
      <c r="GA29" s="151">
        <v>1</v>
      </c>
      <c r="GB29" s="133">
        <v>0</v>
      </c>
      <c r="GC29" s="151">
        <v>0</v>
      </c>
      <c r="GD29" s="151">
        <v>0</v>
      </c>
      <c r="GE29" s="138">
        <v>0</v>
      </c>
      <c r="GF29" s="133">
        <v>0</v>
      </c>
      <c r="GG29" s="133">
        <v>0</v>
      </c>
      <c r="GH29" s="133">
        <v>0</v>
      </c>
      <c r="GI29" s="133">
        <v>0</v>
      </c>
      <c r="GJ29" s="133">
        <v>0</v>
      </c>
      <c r="GK29" s="134">
        <v>0</v>
      </c>
      <c r="GL29" s="134">
        <v>0</v>
      </c>
      <c r="GM29" s="134">
        <v>0</v>
      </c>
      <c r="GN29" s="134">
        <v>0</v>
      </c>
      <c r="GO29" s="134">
        <v>0</v>
      </c>
      <c r="GP29" s="134">
        <v>0</v>
      </c>
      <c r="GQ29" s="134">
        <v>1</v>
      </c>
      <c r="GR29" s="134">
        <v>0</v>
      </c>
      <c r="GS29" s="134">
        <v>0</v>
      </c>
      <c r="GT29" s="134">
        <v>0</v>
      </c>
      <c r="GU29" s="134">
        <v>0</v>
      </c>
      <c r="GV29" s="134">
        <v>0</v>
      </c>
      <c r="GW29" s="134">
        <v>0</v>
      </c>
      <c r="GX29" s="134">
        <v>0</v>
      </c>
      <c r="GY29" s="134">
        <v>0</v>
      </c>
      <c r="GZ29" s="134">
        <v>0</v>
      </c>
      <c r="HA29" s="134">
        <v>0</v>
      </c>
      <c r="HB29" s="134">
        <v>0</v>
      </c>
      <c r="HC29" s="134">
        <v>0</v>
      </c>
      <c r="HD29" s="134">
        <v>0</v>
      </c>
      <c r="HE29" s="134">
        <v>0</v>
      </c>
      <c r="HF29" s="134">
        <v>0</v>
      </c>
      <c r="HG29" s="134">
        <v>0</v>
      </c>
      <c r="HH29" s="134">
        <v>0</v>
      </c>
      <c r="HI29" s="122">
        <v>0</v>
      </c>
      <c r="HJ29" s="157">
        <v>0</v>
      </c>
      <c r="HK29" s="157">
        <v>0</v>
      </c>
      <c r="HL29" s="157">
        <v>0</v>
      </c>
      <c r="HM29" s="157">
        <v>0</v>
      </c>
      <c r="HN29" s="145">
        <v>0</v>
      </c>
      <c r="HO29" s="127"/>
      <c r="HP29" s="127"/>
    </row>
    <row r="30" spans="1:224">
      <c r="A30" s="122" t="s">
        <v>35</v>
      </c>
      <c r="B30" s="131">
        <v>296</v>
      </c>
      <c r="C30" s="131">
        <v>223</v>
      </c>
      <c r="D30" s="127">
        <v>0</v>
      </c>
      <c r="E30" s="127">
        <v>0</v>
      </c>
      <c r="F30" s="131">
        <v>12</v>
      </c>
      <c r="G30" s="131">
        <v>1</v>
      </c>
      <c r="H30" s="131">
        <v>23</v>
      </c>
      <c r="I30" s="131">
        <v>259</v>
      </c>
      <c r="J30" s="127">
        <v>0</v>
      </c>
      <c r="K30" s="127">
        <v>0</v>
      </c>
      <c r="L30" s="131">
        <v>5</v>
      </c>
      <c r="M30" s="136">
        <v>31</v>
      </c>
      <c r="N30" s="131">
        <v>45</v>
      </c>
      <c r="O30" s="131">
        <v>5</v>
      </c>
      <c r="P30" s="131">
        <v>4</v>
      </c>
      <c r="Q30" s="131">
        <v>5</v>
      </c>
      <c r="R30" s="131">
        <v>10</v>
      </c>
      <c r="S30" s="127">
        <v>0</v>
      </c>
      <c r="T30" s="131">
        <v>6</v>
      </c>
      <c r="U30" s="127">
        <v>0</v>
      </c>
      <c r="V30" s="131">
        <v>2</v>
      </c>
      <c r="W30" s="131">
        <v>1</v>
      </c>
      <c r="X30" s="131">
        <v>3</v>
      </c>
      <c r="Y30" s="127">
        <v>0</v>
      </c>
      <c r="Z30" s="131">
        <v>2</v>
      </c>
      <c r="AA30" s="127">
        <v>0</v>
      </c>
      <c r="AB30" s="131">
        <v>1</v>
      </c>
      <c r="AC30" s="131">
        <v>1</v>
      </c>
      <c r="AD30" s="131">
        <v>4</v>
      </c>
      <c r="AE30" s="127">
        <v>0</v>
      </c>
      <c r="AF30" s="127">
        <v>0</v>
      </c>
      <c r="AG30" s="136">
        <v>1</v>
      </c>
      <c r="AH30" s="127">
        <v>0</v>
      </c>
      <c r="AI30" s="127">
        <v>0</v>
      </c>
      <c r="AJ30" s="131">
        <v>1</v>
      </c>
      <c r="AK30" s="127">
        <v>0</v>
      </c>
      <c r="AL30" s="127">
        <v>0</v>
      </c>
      <c r="AM30" s="131">
        <v>36</v>
      </c>
      <c r="AN30" s="127">
        <v>0</v>
      </c>
      <c r="AO30" s="131">
        <v>2</v>
      </c>
      <c r="AP30" s="131">
        <v>4</v>
      </c>
      <c r="AQ30" s="136">
        <v>2</v>
      </c>
      <c r="AR30" s="131">
        <v>1</v>
      </c>
      <c r="AS30" s="127">
        <v>0</v>
      </c>
      <c r="AT30" s="127">
        <v>0</v>
      </c>
      <c r="AU30" s="127">
        <v>0</v>
      </c>
      <c r="AV30" s="127">
        <v>0</v>
      </c>
      <c r="AW30" s="127">
        <v>0</v>
      </c>
      <c r="AX30" s="131">
        <v>1</v>
      </c>
      <c r="AY30" s="127">
        <v>0</v>
      </c>
      <c r="AZ30" s="127">
        <v>0</v>
      </c>
      <c r="BA30" s="127">
        <v>0</v>
      </c>
      <c r="BB30" s="127">
        <v>0</v>
      </c>
      <c r="BC30" s="127">
        <v>0</v>
      </c>
      <c r="BD30" s="122">
        <v>0</v>
      </c>
      <c r="BE30" s="122">
        <v>0</v>
      </c>
      <c r="BF30" s="131">
        <v>296</v>
      </c>
      <c r="BG30" s="131">
        <v>1</v>
      </c>
      <c r="BH30" s="131">
        <v>1</v>
      </c>
      <c r="BI30" s="136">
        <v>1</v>
      </c>
      <c r="BJ30" s="167">
        <v>256</v>
      </c>
      <c r="BK30" s="174">
        <v>296</v>
      </c>
      <c r="BL30" s="164">
        <f t="shared" si="0"/>
        <v>2.96</v>
      </c>
      <c r="BM30" s="160">
        <f t="shared" si="1"/>
        <v>86.486486486486484</v>
      </c>
      <c r="BN30" s="162">
        <v>541</v>
      </c>
      <c r="BO30" s="162">
        <v>526</v>
      </c>
      <c r="BP30" s="162">
        <v>480</v>
      </c>
      <c r="BQ30" s="162">
        <v>259</v>
      </c>
      <c r="BR30" s="162">
        <v>300</v>
      </c>
      <c r="BS30" s="162">
        <v>279</v>
      </c>
      <c r="BT30" s="162">
        <v>265</v>
      </c>
      <c r="BU30" s="162">
        <v>231</v>
      </c>
      <c r="BV30" s="162">
        <v>219</v>
      </c>
      <c r="BW30" s="161">
        <v>245</v>
      </c>
      <c r="BX30" s="159">
        <v>105</v>
      </c>
      <c r="BY30" s="162">
        <v>103</v>
      </c>
      <c r="BZ30" s="162">
        <v>106</v>
      </c>
      <c r="CA30" s="162">
        <v>105</v>
      </c>
      <c r="CB30" s="162">
        <v>110</v>
      </c>
      <c r="CC30" s="162">
        <v>107</v>
      </c>
      <c r="CD30" s="162">
        <v>103</v>
      </c>
      <c r="CE30" s="162">
        <v>107</v>
      </c>
      <c r="CF30" s="162">
        <v>109</v>
      </c>
      <c r="CG30" s="162">
        <v>114</v>
      </c>
      <c r="CH30" s="162">
        <v>119</v>
      </c>
      <c r="CI30" s="161">
        <v>126</v>
      </c>
      <c r="CJ30" s="162">
        <v>116</v>
      </c>
      <c r="CK30" s="162">
        <v>118</v>
      </c>
      <c r="CL30" s="162">
        <v>127</v>
      </c>
      <c r="CM30" s="162">
        <v>120</v>
      </c>
      <c r="CN30" s="162">
        <v>119</v>
      </c>
      <c r="CO30" s="162">
        <v>120</v>
      </c>
      <c r="CP30" s="162">
        <v>120</v>
      </c>
      <c r="CQ30" s="162">
        <v>122</v>
      </c>
      <c r="CR30" s="162">
        <v>122</v>
      </c>
      <c r="CS30" s="162">
        <v>127</v>
      </c>
      <c r="CT30" s="162">
        <v>126</v>
      </c>
      <c r="CU30" s="161">
        <v>130</v>
      </c>
      <c r="CV30" s="162">
        <v>43</v>
      </c>
      <c r="CW30" s="162">
        <v>172</v>
      </c>
      <c r="CX30" s="161">
        <v>41</v>
      </c>
      <c r="CY30" s="163">
        <v>32.044198895027627</v>
      </c>
      <c r="CZ30" s="163">
        <v>40.883977900552487</v>
      </c>
      <c r="DA30" s="163">
        <v>21.546961325966851</v>
      </c>
      <c r="DB30" s="160">
        <v>5.5248618784530388</v>
      </c>
      <c r="DC30" s="163">
        <v>22.105263157894736</v>
      </c>
      <c r="DD30" s="163">
        <v>37.368421052631582</v>
      </c>
      <c r="DE30" s="163">
        <v>28.421052631578949</v>
      </c>
      <c r="DF30" s="160">
        <v>12.105263157894736</v>
      </c>
      <c r="DG30" s="178">
        <v>74.662162162162161</v>
      </c>
      <c r="DH30" s="178">
        <v>74.662162162162161</v>
      </c>
      <c r="DI30" s="178">
        <v>78.71621621621621</v>
      </c>
      <c r="DJ30" s="178">
        <v>76.013513513513516</v>
      </c>
      <c r="DK30" s="178">
        <v>77.36486486486487</v>
      </c>
      <c r="DL30" s="178">
        <v>76.689189189189193</v>
      </c>
      <c r="DM30" s="178">
        <v>75.337837837837839</v>
      </c>
      <c r="DN30" s="178">
        <v>77.36486486486487</v>
      </c>
      <c r="DO30" s="178">
        <v>78.040540540540547</v>
      </c>
      <c r="DP30" s="178">
        <v>81.418918918918919</v>
      </c>
      <c r="DQ30" s="178">
        <v>82.770270270270274</v>
      </c>
      <c r="DR30" s="179">
        <v>86.486486486486484</v>
      </c>
      <c r="DS30" s="131">
        <v>1</v>
      </c>
      <c r="DT30" s="131">
        <v>1</v>
      </c>
      <c r="DU30" s="145">
        <v>0</v>
      </c>
      <c r="DV30" s="127">
        <v>3</v>
      </c>
      <c r="DW30" s="131">
        <v>3</v>
      </c>
      <c r="DX30" s="145">
        <v>0</v>
      </c>
      <c r="DY30" s="131">
        <v>1</v>
      </c>
      <c r="DZ30" s="131">
        <v>1</v>
      </c>
      <c r="EA30" s="145">
        <v>0</v>
      </c>
      <c r="EB30" s="131">
        <v>12</v>
      </c>
      <c r="EC30" s="131">
        <v>6</v>
      </c>
      <c r="ED30" s="143">
        <v>6</v>
      </c>
      <c r="EE30" s="131">
        <v>2</v>
      </c>
      <c r="EF30" s="127">
        <v>0</v>
      </c>
      <c r="EG30" s="143">
        <v>2</v>
      </c>
      <c r="EH30" s="131">
        <v>10</v>
      </c>
      <c r="EI30" s="131">
        <v>6</v>
      </c>
      <c r="EJ30" s="143">
        <v>4</v>
      </c>
      <c r="EK30" s="131">
        <v>11</v>
      </c>
      <c r="EL30" s="131">
        <v>7</v>
      </c>
      <c r="EM30" s="143">
        <v>4</v>
      </c>
      <c r="EN30" s="131">
        <v>256</v>
      </c>
      <c r="EO30" s="131">
        <v>126</v>
      </c>
      <c r="EP30" s="143">
        <v>130</v>
      </c>
      <c r="EQ30" s="131">
        <v>43</v>
      </c>
      <c r="ER30" s="131">
        <v>22</v>
      </c>
      <c r="ES30" s="143">
        <v>21</v>
      </c>
      <c r="ET30" s="131">
        <v>172</v>
      </c>
      <c r="EU30" s="131">
        <v>86</v>
      </c>
      <c r="EV30" s="143">
        <v>86</v>
      </c>
      <c r="EW30" s="131">
        <v>41</v>
      </c>
      <c r="EX30" s="131">
        <v>18</v>
      </c>
      <c r="EY30" s="143">
        <v>23</v>
      </c>
      <c r="EZ30" s="127">
        <v>243</v>
      </c>
      <c r="FA30" s="131">
        <v>118</v>
      </c>
      <c r="FB30" s="122">
        <v>125</v>
      </c>
      <c r="FC30" s="151">
        <v>0</v>
      </c>
      <c r="FD30" s="133">
        <v>0</v>
      </c>
      <c r="FE30" s="151">
        <v>0</v>
      </c>
      <c r="FF30" s="133">
        <v>0</v>
      </c>
      <c r="FG30" s="133">
        <v>0</v>
      </c>
      <c r="FH30" s="133">
        <v>0</v>
      </c>
      <c r="FI30" s="151">
        <v>0</v>
      </c>
      <c r="FJ30" s="133">
        <v>0</v>
      </c>
      <c r="FK30" s="133">
        <v>0</v>
      </c>
      <c r="FL30" s="133">
        <v>0</v>
      </c>
      <c r="FM30" s="151">
        <v>0</v>
      </c>
      <c r="FN30" s="138">
        <v>0</v>
      </c>
      <c r="FO30" s="151">
        <v>0</v>
      </c>
      <c r="FP30" s="133">
        <v>0</v>
      </c>
      <c r="FQ30" s="133">
        <v>0</v>
      </c>
      <c r="FR30" s="133">
        <v>0</v>
      </c>
      <c r="FS30" s="133">
        <v>0</v>
      </c>
      <c r="FT30" s="133">
        <v>0</v>
      </c>
      <c r="FU30" s="133">
        <v>0</v>
      </c>
      <c r="FV30" s="151">
        <v>0</v>
      </c>
      <c r="FW30" s="138">
        <v>0</v>
      </c>
      <c r="FX30" s="133">
        <v>0</v>
      </c>
      <c r="FY30" s="151">
        <v>0</v>
      </c>
      <c r="FZ30" s="151">
        <v>0</v>
      </c>
      <c r="GA30" s="151">
        <v>0</v>
      </c>
      <c r="GB30" s="133">
        <v>0</v>
      </c>
      <c r="GC30" s="151">
        <v>0</v>
      </c>
      <c r="GD30" s="151">
        <v>0</v>
      </c>
      <c r="GE30" s="138">
        <v>0</v>
      </c>
      <c r="GF30" s="133">
        <v>0</v>
      </c>
      <c r="GG30" s="133">
        <v>0</v>
      </c>
      <c r="GH30" s="133">
        <v>0</v>
      </c>
      <c r="GI30" s="133">
        <v>0</v>
      </c>
      <c r="GJ30" s="133">
        <v>0</v>
      </c>
      <c r="GK30" s="133">
        <v>0</v>
      </c>
      <c r="GL30" s="133">
        <v>0</v>
      </c>
      <c r="GM30" s="133">
        <v>0</v>
      </c>
      <c r="GN30" s="133">
        <v>0</v>
      </c>
      <c r="GO30" s="133">
        <v>0</v>
      </c>
      <c r="GP30" s="133">
        <v>0</v>
      </c>
      <c r="GQ30" s="133">
        <v>0</v>
      </c>
      <c r="GR30" s="133">
        <v>0</v>
      </c>
      <c r="GS30" s="133">
        <v>0</v>
      </c>
      <c r="GT30" s="133">
        <v>0</v>
      </c>
      <c r="GU30" s="133">
        <v>0</v>
      </c>
      <c r="GV30" s="133">
        <v>0</v>
      </c>
      <c r="GW30" s="133">
        <v>0</v>
      </c>
      <c r="GX30" s="133">
        <v>0</v>
      </c>
      <c r="GY30" s="133">
        <v>0</v>
      </c>
      <c r="GZ30" s="133">
        <v>0</v>
      </c>
      <c r="HA30" s="133">
        <v>0</v>
      </c>
      <c r="HB30" s="133">
        <v>0</v>
      </c>
      <c r="HC30" s="133">
        <v>0</v>
      </c>
      <c r="HD30" s="133">
        <v>0</v>
      </c>
      <c r="HE30" s="133">
        <v>0</v>
      </c>
      <c r="HF30" s="133">
        <v>0</v>
      </c>
      <c r="HG30" s="133">
        <v>0</v>
      </c>
      <c r="HH30" s="133">
        <v>0</v>
      </c>
      <c r="HI30" s="138">
        <v>0</v>
      </c>
      <c r="HJ30" s="157">
        <v>0</v>
      </c>
      <c r="HK30" s="157">
        <v>0</v>
      </c>
      <c r="HL30" s="157">
        <v>0</v>
      </c>
      <c r="HM30" s="157">
        <v>0</v>
      </c>
      <c r="HN30" s="145">
        <v>0</v>
      </c>
      <c r="HO30" s="127"/>
      <c r="HP30" s="127"/>
    </row>
    <row r="31" spans="1:224">
      <c r="A31" s="122" t="s">
        <v>36</v>
      </c>
      <c r="B31" s="131">
        <v>809</v>
      </c>
      <c r="C31" s="131">
        <v>657</v>
      </c>
      <c r="D31" s="131">
        <v>0</v>
      </c>
      <c r="E31" s="127">
        <v>0</v>
      </c>
      <c r="F31" s="131">
        <v>18</v>
      </c>
      <c r="G31" s="131">
        <v>1</v>
      </c>
      <c r="H31" s="131">
        <v>8</v>
      </c>
      <c r="I31" s="131">
        <v>685</v>
      </c>
      <c r="J31" s="131">
        <v>0</v>
      </c>
      <c r="K31" s="131">
        <v>11</v>
      </c>
      <c r="L31" s="131">
        <v>12</v>
      </c>
      <c r="M31" s="136">
        <v>101</v>
      </c>
      <c r="N31" s="131">
        <v>82</v>
      </c>
      <c r="O31" s="131">
        <v>6</v>
      </c>
      <c r="P31" s="131">
        <v>17</v>
      </c>
      <c r="Q31" s="131">
        <v>10</v>
      </c>
      <c r="R31" s="131">
        <v>25</v>
      </c>
      <c r="S31" s="131">
        <v>0</v>
      </c>
      <c r="T31" s="131">
        <v>3</v>
      </c>
      <c r="U31" s="127">
        <v>0</v>
      </c>
      <c r="V31" s="131">
        <v>1</v>
      </c>
      <c r="W31" s="131">
        <v>1</v>
      </c>
      <c r="X31" s="131">
        <v>5</v>
      </c>
      <c r="Y31" s="131">
        <v>2</v>
      </c>
      <c r="Z31" s="131">
        <v>2</v>
      </c>
      <c r="AA31" s="127">
        <v>0</v>
      </c>
      <c r="AB31" s="131">
        <v>0</v>
      </c>
      <c r="AC31" s="131">
        <v>2</v>
      </c>
      <c r="AD31" s="131">
        <v>6</v>
      </c>
      <c r="AE31" s="131">
        <v>0</v>
      </c>
      <c r="AF31" s="131">
        <v>0</v>
      </c>
      <c r="AG31" s="136">
        <v>2</v>
      </c>
      <c r="AH31" s="131">
        <v>0</v>
      </c>
      <c r="AI31" s="131">
        <v>0</v>
      </c>
      <c r="AJ31" s="131">
        <v>1</v>
      </c>
      <c r="AK31" s="131">
        <v>0</v>
      </c>
      <c r="AL31" s="131">
        <v>0</v>
      </c>
      <c r="AM31" s="131">
        <v>71</v>
      </c>
      <c r="AN31" s="127">
        <v>0</v>
      </c>
      <c r="AO31" s="131">
        <v>2</v>
      </c>
      <c r="AP31" s="131">
        <v>2</v>
      </c>
      <c r="AQ31" s="136">
        <v>6</v>
      </c>
      <c r="AR31" s="131">
        <v>1</v>
      </c>
      <c r="AS31" s="131">
        <v>0</v>
      </c>
      <c r="AT31" s="131">
        <v>0</v>
      </c>
      <c r="AU31" s="131">
        <v>0</v>
      </c>
      <c r="AV31" s="131">
        <v>0</v>
      </c>
      <c r="AW31" s="131">
        <v>0</v>
      </c>
      <c r="AX31" s="131">
        <v>1</v>
      </c>
      <c r="AY31" s="131">
        <v>0</v>
      </c>
      <c r="AZ31" s="131">
        <v>0</v>
      </c>
      <c r="BA31" s="131">
        <v>1</v>
      </c>
      <c r="BB31" s="131">
        <v>1</v>
      </c>
      <c r="BC31" s="131">
        <v>0</v>
      </c>
      <c r="BD31" s="136">
        <v>0</v>
      </c>
      <c r="BE31" s="136">
        <v>0</v>
      </c>
      <c r="BF31" s="131">
        <v>809</v>
      </c>
      <c r="BG31" s="131">
        <v>1</v>
      </c>
      <c r="BH31" s="131">
        <v>1</v>
      </c>
      <c r="BI31" s="136">
        <v>1</v>
      </c>
      <c r="BJ31" s="167">
        <v>551</v>
      </c>
      <c r="BK31" s="174">
        <v>809</v>
      </c>
      <c r="BL31" s="164">
        <f t="shared" si="0"/>
        <v>8.09</v>
      </c>
      <c r="BM31" s="160">
        <f t="shared" si="1"/>
        <v>68.108776266996287</v>
      </c>
      <c r="BN31" s="162">
        <v>964</v>
      </c>
      <c r="BO31" s="162">
        <v>915</v>
      </c>
      <c r="BP31" s="162">
        <v>849</v>
      </c>
      <c r="BQ31" s="162">
        <v>785</v>
      </c>
      <c r="BR31" s="162">
        <v>802</v>
      </c>
      <c r="BS31" s="162">
        <v>715</v>
      </c>
      <c r="BT31" s="162">
        <v>671</v>
      </c>
      <c r="BU31" s="162">
        <v>578</v>
      </c>
      <c r="BV31" s="162">
        <v>558</v>
      </c>
      <c r="BW31" s="161">
        <v>551</v>
      </c>
      <c r="BX31" s="162">
        <v>286</v>
      </c>
      <c r="BY31" s="162">
        <v>281</v>
      </c>
      <c r="BZ31" s="162">
        <v>279</v>
      </c>
      <c r="CA31" s="162">
        <v>272</v>
      </c>
      <c r="CB31" s="162">
        <v>269</v>
      </c>
      <c r="CC31" s="162">
        <v>272</v>
      </c>
      <c r="CD31" s="162">
        <v>272</v>
      </c>
      <c r="CE31" s="162">
        <v>273</v>
      </c>
      <c r="CF31" s="162">
        <v>267</v>
      </c>
      <c r="CG31" s="162">
        <v>270</v>
      </c>
      <c r="CH31" s="162">
        <v>278</v>
      </c>
      <c r="CI31" s="161">
        <v>279</v>
      </c>
      <c r="CJ31" s="162">
        <v>281</v>
      </c>
      <c r="CK31" s="162">
        <v>281</v>
      </c>
      <c r="CL31" s="162">
        <v>280</v>
      </c>
      <c r="CM31" s="162">
        <v>275</v>
      </c>
      <c r="CN31" s="162">
        <v>276</v>
      </c>
      <c r="CO31" s="162">
        <v>277</v>
      </c>
      <c r="CP31" s="162">
        <v>277</v>
      </c>
      <c r="CQ31" s="162">
        <v>280</v>
      </c>
      <c r="CR31" s="162">
        <v>279</v>
      </c>
      <c r="CS31" s="162">
        <v>278</v>
      </c>
      <c r="CT31" s="162">
        <v>273</v>
      </c>
      <c r="CU31" s="161">
        <v>272</v>
      </c>
      <c r="CV31" s="162">
        <v>79</v>
      </c>
      <c r="CW31" s="162">
        <v>359</v>
      </c>
      <c r="CX31" s="161">
        <v>113</v>
      </c>
      <c r="CY31" s="163">
        <v>25.847457627118644</v>
      </c>
      <c r="CZ31" s="163">
        <v>52.754237288135592</v>
      </c>
      <c r="DA31" s="163">
        <v>19.067796610169491</v>
      </c>
      <c r="DB31" s="160">
        <v>2.3305084745762712</v>
      </c>
      <c r="DC31" s="163">
        <v>21.995464852607711</v>
      </c>
      <c r="DD31" s="163">
        <v>49.65986394557823</v>
      </c>
      <c r="DE31" s="163">
        <v>22.448979591836736</v>
      </c>
      <c r="DF31" s="160">
        <v>5.895691609977324</v>
      </c>
      <c r="DG31" s="178">
        <v>70.434782608695642</v>
      </c>
      <c r="DH31" s="178">
        <v>69.813664596273284</v>
      </c>
      <c r="DI31" s="178">
        <v>69.097651421508033</v>
      </c>
      <c r="DJ31" s="178">
        <v>67.614338689740421</v>
      </c>
      <c r="DK31" s="178">
        <v>67.367119901112488</v>
      </c>
      <c r="DL31" s="178">
        <v>67.777777777777786</v>
      </c>
      <c r="DM31" s="178">
        <v>67.861557478368354</v>
      </c>
      <c r="DN31" s="178">
        <v>68.355995055624234</v>
      </c>
      <c r="DO31" s="178">
        <v>67.490729295426448</v>
      </c>
      <c r="DP31" s="178">
        <v>67.737948084054395</v>
      </c>
      <c r="DQ31" s="178">
        <v>68.108776266996287</v>
      </c>
      <c r="DR31" s="179">
        <v>68.108776266996287</v>
      </c>
      <c r="DS31" s="131">
        <v>2</v>
      </c>
      <c r="DT31" s="131">
        <v>0</v>
      </c>
      <c r="DU31" s="143">
        <v>2</v>
      </c>
      <c r="DV31" s="131">
        <v>5</v>
      </c>
      <c r="DW31" s="131">
        <v>0</v>
      </c>
      <c r="DX31" s="143">
        <v>5</v>
      </c>
      <c r="DY31" s="131">
        <v>-8</v>
      </c>
      <c r="DZ31" s="131">
        <v>-4</v>
      </c>
      <c r="EA31" s="143">
        <v>-4</v>
      </c>
      <c r="EB31" s="131">
        <v>15</v>
      </c>
      <c r="EC31" s="131">
        <v>7</v>
      </c>
      <c r="ED31" s="143">
        <v>8</v>
      </c>
      <c r="EE31" s="131">
        <v>7</v>
      </c>
      <c r="EF31" s="131">
        <v>2</v>
      </c>
      <c r="EG31" s="143">
        <v>5</v>
      </c>
      <c r="EH31" s="131">
        <v>8</v>
      </c>
      <c r="EI31" s="131">
        <v>5</v>
      </c>
      <c r="EJ31" s="143">
        <v>3</v>
      </c>
      <c r="EK31" s="131">
        <v>0</v>
      </c>
      <c r="EL31" s="131">
        <v>1</v>
      </c>
      <c r="EM31" s="143">
        <v>-1</v>
      </c>
      <c r="EN31" s="131">
        <v>551</v>
      </c>
      <c r="EO31" s="131">
        <v>279</v>
      </c>
      <c r="EP31" s="143">
        <v>272</v>
      </c>
      <c r="EQ31" s="131">
        <v>79</v>
      </c>
      <c r="ER31" s="131">
        <v>44</v>
      </c>
      <c r="ES31" s="143">
        <v>35</v>
      </c>
      <c r="ET31" s="131">
        <v>359</v>
      </c>
      <c r="EU31" s="131">
        <v>189</v>
      </c>
      <c r="EV31" s="143">
        <v>170</v>
      </c>
      <c r="EW31" s="131">
        <v>113</v>
      </c>
      <c r="EX31" s="131">
        <v>46</v>
      </c>
      <c r="EY31" s="143">
        <v>67</v>
      </c>
      <c r="EZ31" s="127">
        <v>549</v>
      </c>
      <c r="FA31" s="131">
        <v>275</v>
      </c>
      <c r="FB31" s="122">
        <v>274</v>
      </c>
      <c r="FC31" s="151">
        <v>1</v>
      </c>
      <c r="FD31" s="127">
        <v>0</v>
      </c>
      <c r="FE31" s="145">
        <v>0</v>
      </c>
      <c r="FF31" s="127">
        <v>0</v>
      </c>
      <c r="FG31" s="127">
        <v>0</v>
      </c>
      <c r="FH31" s="127">
        <v>0</v>
      </c>
      <c r="FI31" s="145">
        <v>0</v>
      </c>
      <c r="FJ31" s="127">
        <v>0</v>
      </c>
      <c r="FK31" s="127">
        <v>0</v>
      </c>
      <c r="FL31" s="127">
        <v>0</v>
      </c>
      <c r="FM31" s="145">
        <v>0</v>
      </c>
      <c r="FN31" s="122">
        <v>0</v>
      </c>
      <c r="FO31" s="145">
        <v>0</v>
      </c>
      <c r="FP31" s="127">
        <v>0</v>
      </c>
      <c r="FQ31" s="127">
        <v>0</v>
      </c>
      <c r="FR31" s="127">
        <v>0</v>
      </c>
      <c r="FS31" s="127">
        <v>0</v>
      </c>
      <c r="FT31" s="127">
        <v>0</v>
      </c>
      <c r="FU31" s="127">
        <v>0</v>
      </c>
      <c r="FV31" s="145">
        <v>0</v>
      </c>
      <c r="FW31" s="122">
        <v>0</v>
      </c>
      <c r="FX31" s="127">
        <v>1</v>
      </c>
      <c r="FY31" s="145">
        <v>0</v>
      </c>
      <c r="FZ31" s="145">
        <v>1</v>
      </c>
      <c r="GA31" s="145">
        <v>1</v>
      </c>
      <c r="GB31" s="127">
        <v>0</v>
      </c>
      <c r="GC31" s="145">
        <v>0</v>
      </c>
      <c r="GD31" s="145">
        <v>0</v>
      </c>
      <c r="GE31" s="122">
        <v>1</v>
      </c>
      <c r="GF31" s="134">
        <v>0</v>
      </c>
      <c r="GG31" s="134">
        <v>0</v>
      </c>
      <c r="GH31" s="134">
        <v>0</v>
      </c>
      <c r="GI31" s="134">
        <v>0</v>
      </c>
      <c r="GJ31" s="134">
        <v>0</v>
      </c>
      <c r="GK31" s="134">
        <v>0</v>
      </c>
      <c r="GL31" s="134">
        <v>0</v>
      </c>
      <c r="GM31" s="134">
        <v>0</v>
      </c>
      <c r="GN31" s="134">
        <v>0</v>
      </c>
      <c r="GO31" s="134">
        <v>0</v>
      </c>
      <c r="GP31" s="134">
        <v>0</v>
      </c>
      <c r="GQ31" s="134">
        <v>0</v>
      </c>
      <c r="GR31" s="134">
        <v>0</v>
      </c>
      <c r="GS31" s="134">
        <v>0</v>
      </c>
      <c r="GT31" s="134">
        <v>0</v>
      </c>
      <c r="GU31" s="134">
        <v>0</v>
      </c>
      <c r="GV31" s="134">
        <v>0</v>
      </c>
      <c r="GW31" s="134">
        <v>0</v>
      </c>
      <c r="GX31" s="134">
        <v>0</v>
      </c>
      <c r="GY31" s="134">
        <v>0</v>
      </c>
      <c r="GZ31" s="134">
        <v>0</v>
      </c>
      <c r="HA31" s="134">
        <v>0</v>
      </c>
      <c r="HB31" s="134">
        <v>0</v>
      </c>
      <c r="HC31" s="134">
        <v>0</v>
      </c>
      <c r="HD31" s="134">
        <v>0</v>
      </c>
      <c r="HE31" s="134">
        <v>0</v>
      </c>
      <c r="HF31" s="134">
        <v>0</v>
      </c>
      <c r="HG31" s="134">
        <v>0</v>
      </c>
      <c r="HH31" s="134">
        <v>0</v>
      </c>
      <c r="HI31" s="138">
        <v>0</v>
      </c>
      <c r="HJ31" s="157">
        <v>0</v>
      </c>
      <c r="HK31" s="157">
        <v>0</v>
      </c>
      <c r="HL31" s="157">
        <v>0</v>
      </c>
      <c r="HM31" s="157">
        <v>0</v>
      </c>
      <c r="HN31" s="145">
        <v>0</v>
      </c>
      <c r="HO31" s="127"/>
      <c r="HP31" s="127"/>
    </row>
  </sheetData>
  <sheetProtection selectLockedCells="1" selectUnlockedCells="1"/>
  <mergeCells count="101">
    <mergeCell ref="GR2:GR3"/>
    <mergeCell ref="GZ2:GZ3"/>
    <mergeCell ref="GY2:GY3"/>
    <mergeCell ref="GX2:GX3"/>
    <mergeCell ref="GW2:GW3"/>
    <mergeCell ref="GV2:GV3"/>
    <mergeCell ref="GU2:GU3"/>
    <mergeCell ref="HD2:HD3"/>
    <mergeCell ref="HC2:HC3"/>
    <mergeCell ref="HB2:HB3"/>
    <mergeCell ref="HA2:HA3"/>
    <mergeCell ref="GT2:GT3"/>
    <mergeCell ref="GS2:GS3"/>
    <mergeCell ref="GK2:GK3"/>
    <mergeCell ref="GJ2:GJ3"/>
    <mergeCell ref="GI2:GI3"/>
    <mergeCell ref="GH2:GH3"/>
    <mergeCell ref="GF2:GF3"/>
    <mergeCell ref="HI2:HI3"/>
    <mergeCell ref="HH2:HH3"/>
    <mergeCell ref="HG2:HG3"/>
    <mergeCell ref="HF2:HF3"/>
    <mergeCell ref="HE2:HE3"/>
    <mergeCell ref="FW2:FW3"/>
    <mergeCell ref="GE2:GE3"/>
    <mergeCell ref="GD2:GD3"/>
    <mergeCell ref="GA2:GA3"/>
    <mergeCell ref="FZ2:FZ3"/>
    <mergeCell ref="GG2:GG3"/>
    <mergeCell ref="F2:F3"/>
    <mergeCell ref="E2:E3"/>
    <mergeCell ref="D2:D3"/>
    <mergeCell ref="N2:N3"/>
    <mergeCell ref="DS1:FB1"/>
    <mergeCell ref="FC2:FC3"/>
    <mergeCell ref="O2:AG2"/>
    <mergeCell ref="L2:L3"/>
    <mergeCell ref="K2:K3"/>
    <mergeCell ref="J2:J3"/>
    <mergeCell ref="I2:I3"/>
    <mergeCell ref="H2:H3"/>
    <mergeCell ref="G2:G3"/>
    <mergeCell ref="B1:M1"/>
    <mergeCell ref="N1:AQ1"/>
    <mergeCell ref="BF1:BI1"/>
    <mergeCell ref="FC1:FN1"/>
    <mergeCell ref="EK2:EM2"/>
    <mergeCell ref="EN2:EP2"/>
    <mergeCell ref="EE2:EG2"/>
    <mergeCell ref="B2:B3"/>
    <mergeCell ref="C2:C3"/>
    <mergeCell ref="M2:M3"/>
    <mergeCell ref="GM2:GM3"/>
    <mergeCell ref="FO2:FO3"/>
    <mergeCell ref="FP2:FV2"/>
    <mergeCell ref="AH2:AQ2"/>
    <mergeCell ref="FO1:FW1"/>
    <mergeCell ref="FX1:GE1"/>
    <mergeCell ref="FM2:FM3"/>
    <mergeCell ref="FL2:FL3"/>
    <mergeCell ref="FK2:FK3"/>
    <mergeCell ref="FJ2:FJ3"/>
    <mergeCell ref="GO2:GO3"/>
    <mergeCell ref="GN2:GN3"/>
    <mergeCell ref="GL2:GL3"/>
    <mergeCell ref="DY2:EA2"/>
    <mergeCell ref="EB2:ED2"/>
    <mergeCell ref="GF1:HI1"/>
    <mergeCell ref="FD2:FE2"/>
    <mergeCell ref="FF2:FI2"/>
    <mergeCell ref="EQ2:ES2"/>
    <mergeCell ref="ET2:EV2"/>
    <mergeCell ref="EH2:EJ2"/>
    <mergeCell ref="DS2:DU2"/>
    <mergeCell ref="DV2:DX2"/>
    <mergeCell ref="HJ1:HP1"/>
    <mergeCell ref="FX2:FY2"/>
    <mergeCell ref="GB2:GC2"/>
    <mergeCell ref="HJ2:HN2"/>
    <mergeCell ref="HO2:HP2"/>
    <mergeCell ref="GQ2:GQ3"/>
    <mergeCell ref="GP2:GP3"/>
    <mergeCell ref="DG2:DR2"/>
    <mergeCell ref="CY1:DB1"/>
    <mergeCell ref="CJ1:CU1"/>
    <mergeCell ref="EW2:EY2"/>
    <mergeCell ref="EZ2:FB2"/>
    <mergeCell ref="BN2:BW2"/>
    <mergeCell ref="BX2:CI2"/>
    <mergeCell ref="CJ2:CU2"/>
    <mergeCell ref="CV2:CX2"/>
    <mergeCell ref="CY2:DB2"/>
    <mergeCell ref="BJ1:BJ3"/>
    <mergeCell ref="BM1:BM3"/>
    <mergeCell ref="BL1:BL3"/>
    <mergeCell ref="BK1:BK3"/>
    <mergeCell ref="DC2:DF2"/>
    <mergeCell ref="BN1:BW1"/>
    <mergeCell ref="BX1:CI1"/>
    <mergeCell ref="DC1:DF1"/>
    <mergeCell ref="CV1:CX1"/>
  </mergeCells>
  <phoneticPr fontId="6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="90" zoomScaleNormal="90" workbookViewId="0">
      <selection activeCell="B11" sqref="B11"/>
    </sheetView>
  </sheetViews>
  <sheetFormatPr defaultColWidth="11.5703125" defaultRowHeight="12.75"/>
  <cols>
    <col min="1" max="1" width="3.7109375" customWidth="1"/>
  </cols>
  <sheetData>
    <row r="1" spans="1:2">
      <c r="B1" t="s">
        <v>190</v>
      </c>
    </row>
    <row r="2" spans="1:2">
      <c r="A2" t="s">
        <v>191</v>
      </c>
      <c r="B2" t="s">
        <v>192</v>
      </c>
    </row>
    <row r="3" spans="1:2">
      <c r="A3" t="s">
        <v>193</v>
      </c>
      <c r="B3" t="s">
        <v>194</v>
      </c>
    </row>
    <row r="4" spans="1:2">
      <c r="A4" t="s">
        <v>195</v>
      </c>
      <c r="B4" t="s">
        <v>196</v>
      </c>
    </row>
    <row r="5" spans="1:2">
      <c r="A5" t="s">
        <v>197</v>
      </c>
      <c r="B5" t="s">
        <v>198</v>
      </c>
    </row>
    <row r="6" spans="1:2">
      <c r="A6" t="s">
        <v>199</v>
      </c>
      <c r="B6" t="s">
        <v>200</v>
      </c>
    </row>
    <row r="7" spans="1:2">
      <c r="B7" t="s">
        <v>201</v>
      </c>
    </row>
  </sheetData>
  <sheetProtection selectLockedCells="1" selectUnlockedCells="1"/>
  <phoneticPr fontId="6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Závazná data pro vyhodnocení so</vt:lpstr>
      <vt:lpstr>Závazné kontextové indikátory</vt:lpstr>
      <vt:lpstr>Poznámky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</dc:creator>
  <cp:lastModifiedBy>Admin</cp:lastModifiedBy>
  <dcterms:created xsi:type="dcterms:W3CDTF">2013-06-23T12:45:25Z</dcterms:created>
  <dcterms:modified xsi:type="dcterms:W3CDTF">2016-04-05T06:41:41Z</dcterms:modified>
</cp:coreProperties>
</file>